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75" activeTab="0"/>
  </bookViews>
  <sheets>
    <sheet name="28-12-2014" sheetId="1" r:id="rId1"/>
  </sheets>
  <definedNames/>
  <calcPr fullCalcOnLoad="1"/>
</workbook>
</file>

<file path=xl/sharedStrings.xml><?xml version="1.0" encoding="utf-8"?>
<sst xmlns="http://schemas.openxmlformats.org/spreadsheetml/2006/main" count="648" uniqueCount="304">
  <si>
    <t>Реквізити контракту (договору)</t>
  </si>
  <si>
    <t>ПІБ адвоката</t>
  </si>
  <si>
    <t>фактичні видатки (зареєстровані та взяті на облік у ДКСУ)</t>
  </si>
  <si>
    <t>№ з/п</t>
  </si>
  <si>
    <t>Район, місто обласного значення, де знаходиться робоче місце адвоката      (за ЄРАУ)</t>
  </si>
  <si>
    <t>у т.ч. для захисту особи, затриманої за підозрою у вчиненні злочину та/або до якої застосовано  запобіжний захід у вигляді тримання під вартою</t>
  </si>
  <si>
    <t>у т.ч. для здійснення захисту за призначенням</t>
  </si>
  <si>
    <t>касові видатки (виплачені)</t>
  </si>
  <si>
    <t>сума, грн.</t>
  </si>
  <si>
    <t>кількість</t>
  </si>
  <si>
    <t>загальна кількість</t>
  </si>
  <si>
    <t>Доручення, видані адвокату протягом попереднього бюджетного періоду</t>
  </si>
  <si>
    <t>Протягом попереднього бюджетного періоду</t>
  </si>
  <si>
    <t>Протягом поточного бюджетного періоду</t>
  </si>
  <si>
    <t xml:space="preserve">фактичні видатки (зареєстровані та взяті на облік у ДКСУ) </t>
  </si>
  <si>
    <t xml:space="preserve">касові видатки (виплачені) </t>
  </si>
  <si>
    <t xml:space="preserve">кредиторська заборгованість </t>
  </si>
  <si>
    <t>Доручення, видані адвокату протягом попереднього бюджетного періоду, за якими центром прийнято акти</t>
  </si>
  <si>
    <t>Видатки та зобов’язання за прийнятими центром актами про виконання доручень, виданих адвокату протягом попереднього бюджетного періоду</t>
  </si>
  <si>
    <t>сума, що підлягає оплаті за прийнятими актами, грн.</t>
  </si>
  <si>
    <t>Загальна сума за контрактом адвоката</t>
  </si>
  <si>
    <t>Організаційна форма адвокатської діяльності (індивідуально, адвокатське бюро, адвокатське об’єднання)</t>
  </si>
  <si>
    <t>Назва адвокатського бюро чи адвокатського об’єднання</t>
  </si>
  <si>
    <t>кількість доручень, термін дії яких закінчено/які скасовано</t>
  </si>
  <si>
    <t>кількість актів, прийнятих центром</t>
  </si>
  <si>
    <t>Всього:</t>
  </si>
  <si>
    <t>Видатки та зобов’язання за прийнятими центром актами про виконання доручень, виданих адвокату протягом поточного бюджетного періоду 2014</t>
  </si>
  <si>
    <t/>
  </si>
  <si>
    <t>Єферова Олена Миколаївна</t>
  </si>
  <si>
    <t>Зміївський р-н, м. Зміїв</t>
  </si>
  <si>
    <t>Ільєва Олена Федорівна</t>
  </si>
  <si>
    <t>м.Харків</t>
  </si>
  <si>
    <t>04.04.2013 №3</t>
  </si>
  <si>
    <t>Абдуллаєва-Мартіросян Іммілейла Хаганіївна</t>
  </si>
  <si>
    <t>Київський, м.Харків</t>
  </si>
  <si>
    <t>04.04.2013 №7</t>
  </si>
  <si>
    <t>Агафонова Тетяна Анатоліївна</t>
  </si>
  <si>
    <t>09.08.2013 №67</t>
  </si>
  <si>
    <t>Бєжанова Анна Володимиріна</t>
  </si>
  <si>
    <t>Дзержинський, м.Харків</t>
  </si>
  <si>
    <t>05.09.2013 №71</t>
  </si>
  <si>
    <t>Бережний Сергій Васильович</t>
  </si>
  <si>
    <t>м.Богодухів</t>
  </si>
  <si>
    <t>10.07.2014 №103</t>
  </si>
  <si>
    <t>Бессарабенко Ірина Аркадіївна</t>
  </si>
  <si>
    <t>04.04.2013 №39</t>
  </si>
  <si>
    <t>Бобров Віктор Сергійович</t>
  </si>
  <si>
    <t>Московський, м.Харків</t>
  </si>
  <si>
    <t>22.04.2014 №94</t>
  </si>
  <si>
    <t>Бондаренко Тетяна Олександрівна</t>
  </si>
  <si>
    <t>05.08.2013 №62</t>
  </si>
  <si>
    <t>АБ</t>
  </si>
  <si>
    <t>АБ "Юрія Борзих"</t>
  </si>
  <si>
    <t>Борзих Юрій Володимирович</t>
  </si>
  <si>
    <t>Жовтневий, м.Харків</t>
  </si>
  <si>
    <t>04.04.2013 №1</t>
  </si>
  <si>
    <t>Борисов Станіслав Геннадійович</t>
  </si>
  <si>
    <t>20.12.2013 №87</t>
  </si>
  <si>
    <t>Боровський Сергій Васильович</t>
  </si>
  <si>
    <t>Вовчанський р-н, м.Вовчанськ</t>
  </si>
  <si>
    <t>05.06.2014 №100</t>
  </si>
  <si>
    <t>Бредун Іван Валерійович</t>
  </si>
  <si>
    <t>04.04.2013 №10</t>
  </si>
  <si>
    <t>Буняєв Олександр Володимирович</t>
  </si>
  <si>
    <t>04.04.2013 №20</t>
  </si>
  <si>
    <t>Вірабян Левон Вачагонович</t>
  </si>
  <si>
    <t>Варва Олексій Миколайович</t>
  </si>
  <si>
    <t>11.04.2014 №93</t>
  </si>
  <si>
    <t>Варюшичева Людмила Давидівна</t>
  </si>
  <si>
    <t>Червонозаводський, м.Харків</t>
  </si>
  <si>
    <t>15.05.2013 №48</t>
  </si>
  <si>
    <t>Василенко Таміла Володимирівна</t>
  </si>
  <si>
    <t>15.04.2013 №43</t>
  </si>
  <si>
    <t>Велика Олена Анатоліївна</t>
  </si>
  <si>
    <t>13.05.2014 №98</t>
  </si>
  <si>
    <t>Гайкова Наталія Вікторівна</t>
  </si>
  <si>
    <t>25.09.2013 №75</t>
  </si>
  <si>
    <t>Ганніч Костянтин Олександрович</t>
  </si>
  <si>
    <t>Луганська обл., Жовтневий р-н</t>
  </si>
  <si>
    <t>29.09.2014 №110</t>
  </si>
  <si>
    <t>Гармаш Олена Олексіївна</t>
  </si>
  <si>
    <t>08.05.2013 №46</t>
  </si>
  <si>
    <t>Головіна Олена Сергіївна</t>
  </si>
  <si>
    <t>04.04.2013 №24</t>
  </si>
  <si>
    <t>Гончаров Валерій Миколайович</t>
  </si>
  <si>
    <t>04.04.2013 №37</t>
  </si>
  <si>
    <t>Гончаров Михайло Сергійович</t>
  </si>
  <si>
    <t>Гончаров Сергій Ігорович</t>
  </si>
  <si>
    <t>02.12.2013 №85</t>
  </si>
  <si>
    <t>Гончаров Сергій Павлович</t>
  </si>
  <si>
    <t>Чугуївський р-н, м.Чугуїв</t>
  </si>
  <si>
    <t>Горелик Ольга Володимирівна</t>
  </si>
  <si>
    <t>04.04.2013 №32</t>
  </si>
  <si>
    <t>Грінцов Олександр Володимирович</t>
  </si>
  <si>
    <t>Гунченко Олександр Вадимович</t>
  </si>
  <si>
    <t>Дитиненко Володимир Миколайович</t>
  </si>
  <si>
    <t>08.04.2014 №91</t>
  </si>
  <si>
    <t>Донець Артем Анатолійович</t>
  </si>
  <si>
    <t>16.05.2013 №50</t>
  </si>
  <si>
    <t>Дроздов Владислав Іванович</t>
  </si>
  <si>
    <t>04.04.2013 №23</t>
  </si>
  <si>
    <t>Дугіна Діана Олександрівна</t>
  </si>
  <si>
    <t>09.08.2013 №64</t>
  </si>
  <si>
    <t>АБ "Житченко та партнери"</t>
  </si>
  <si>
    <t>Житченко Дмитро Юрійович</t>
  </si>
  <si>
    <t>Полтавська обл., Гадяч</t>
  </si>
  <si>
    <t>06.06.2013 №57</t>
  </si>
  <si>
    <t>Зінченко Світлана Анатоліївна</t>
  </si>
  <si>
    <t>Великобурлуцький р-н, В.Бурлук</t>
  </si>
  <si>
    <t>04.06.2013 №54</t>
  </si>
  <si>
    <t>Звєряка Олександр Сергійович</t>
  </si>
  <si>
    <t>08.04.2014 №92</t>
  </si>
  <si>
    <t>Зеленська Анна Михайлівна</t>
  </si>
  <si>
    <t>Ленінський, м.Харків</t>
  </si>
  <si>
    <t>14.07.2014 №104</t>
  </si>
  <si>
    <t>Зуєва Людмила Вікторівна</t>
  </si>
  <si>
    <t>02.07.2013 №59</t>
  </si>
  <si>
    <t>Зубенко Вікторія Василівна</t>
  </si>
  <si>
    <t>04.06.2013 №55</t>
  </si>
  <si>
    <t>Калюжна Людмила Анатоліївна</t>
  </si>
  <si>
    <t>12.11.2013 №82</t>
  </si>
  <si>
    <t>Картавих Марина Ігорівна</t>
  </si>
  <si>
    <t>25.07.2013 №60</t>
  </si>
  <si>
    <t>Клименко Олексій Костянтинович</t>
  </si>
  <si>
    <t>10.12.2014 №117</t>
  </si>
  <si>
    <t>Клименко Роман Костянтинович</t>
  </si>
  <si>
    <t>Богодуховський р-н, м.Богодухі</t>
  </si>
  <si>
    <t>04.04.2013 №6</t>
  </si>
  <si>
    <t>АБ"Клименко та партнери"</t>
  </si>
  <si>
    <t>Клименко Роман Леонідович</t>
  </si>
  <si>
    <t>10.12.2014 №116</t>
  </si>
  <si>
    <t>Коваленко Віта Володимирівна</t>
  </si>
  <si>
    <t>Ковальова Вікторія Михайлівна</t>
  </si>
  <si>
    <t>04.04.2013 №11</t>
  </si>
  <si>
    <t>Кондра Юрій Іванович</t>
  </si>
  <si>
    <t>30.04.2013 №44</t>
  </si>
  <si>
    <t>Коросташевський Павло Михайлович</t>
  </si>
  <si>
    <t>27.05.2013 №52</t>
  </si>
  <si>
    <t>Костіна Лідія Євгенівна</t>
  </si>
  <si>
    <t>01.06.2013 №53</t>
  </si>
  <si>
    <t>Кравченко Олексій Миколайович</t>
  </si>
  <si>
    <t>Первомайський р-н, м.Первомайс</t>
  </si>
  <si>
    <t>15.04.2013 №42</t>
  </si>
  <si>
    <t>Кравченко Тетяна Іванівна</t>
  </si>
  <si>
    <t>Зміївський р-н, м.Зміїв</t>
  </si>
  <si>
    <t>04.04.2013 №14</t>
  </si>
  <si>
    <t>Крейдун Володимир Федорович</t>
  </si>
  <si>
    <t>Двуречанський р-н, смт.Дворічн</t>
  </si>
  <si>
    <t>04.04.2013 №27</t>
  </si>
  <si>
    <t>Крутько Ірина Миколаївна</t>
  </si>
  <si>
    <t>30.04.2013 №45</t>
  </si>
  <si>
    <t>АБ "Ірини Кузіної"</t>
  </si>
  <si>
    <t>Кузіна Ірина Вадимівна</t>
  </si>
  <si>
    <t>Комінтерновський, м.Харків</t>
  </si>
  <si>
    <t>27.03.2014 №89</t>
  </si>
  <si>
    <t>Кулаков Дмитро Єрмилович</t>
  </si>
  <si>
    <t>Донецька обл., Київський р-н</t>
  </si>
  <si>
    <t>25.09.2014 №109</t>
  </si>
  <si>
    <t>Куніцин Андрій Юрійович</t>
  </si>
  <si>
    <t>04.04.2013 №22</t>
  </si>
  <si>
    <t>АО</t>
  </si>
  <si>
    <t>АО "Міжрегіональний правозахисний союз"</t>
  </si>
  <si>
    <t>Літвінова Альона Сергіївна</t>
  </si>
  <si>
    <t>27.10.2014 №112</t>
  </si>
  <si>
    <t>Лапко Віктор Петрович</t>
  </si>
  <si>
    <t>09.08.2013 №65</t>
  </si>
  <si>
    <t>Лепетюк Олег Леонідович</t>
  </si>
  <si>
    <t>04.04.2013 №18</t>
  </si>
  <si>
    <t>Лихачов Роман Борисович</t>
  </si>
  <si>
    <t>04.04.2013 №17</t>
  </si>
  <si>
    <t>Лобач Наталія Іванівна</t>
  </si>
  <si>
    <t>Полтавська обл.,Карлівський рн</t>
  </si>
  <si>
    <t>15.04.2013 №28</t>
  </si>
  <si>
    <t>Майборода Сергій Сергійович</t>
  </si>
  <si>
    <t>Нововодолажський р-н, смт.Нова</t>
  </si>
  <si>
    <t>17.06.2013 №58</t>
  </si>
  <si>
    <t>Малявін Руслан Миколайович</t>
  </si>
  <si>
    <t>Мар'яновський Григорій Абрамович</t>
  </si>
  <si>
    <t>28.04.2014 №95</t>
  </si>
  <si>
    <t>Мартинець Аліна Віталіївна</t>
  </si>
  <si>
    <t>Мартовицький Кирило Вікторович</t>
  </si>
  <si>
    <t>28.04.2013 №66</t>
  </si>
  <si>
    <t>Маслова Олена Григорівна</t>
  </si>
  <si>
    <t>04.04.2013 №9</t>
  </si>
  <si>
    <t>Мелконян Лідія Григорівна</t>
  </si>
  <si>
    <t>25.09.2013 №74</t>
  </si>
  <si>
    <t>Москов Микола Валентинович</t>
  </si>
  <si>
    <t>03.07.2014 №102</t>
  </si>
  <si>
    <t>Надоля Євген Валерійович</t>
  </si>
  <si>
    <t>м.Куп'янськ</t>
  </si>
  <si>
    <t>Найдьонова Олена Григорівна</t>
  </si>
  <si>
    <t>01.11.2013 №79</t>
  </si>
  <si>
    <t>Неженець Тетяна Іллівна</t>
  </si>
  <si>
    <t>25.09.2013 №76</t>
  </si>
  <si>
    <t>Новіков Юрій Борисович</t>
  </si>
  <si>
    <t>Харківський р-н, м.Люботин</t>
  </si>
  <si>
    <t>04.04.2013 №38</t>
  </si>
  <si>
    <t>Носач Олексій Юрійович</t>
  </si>
  <si>
    <t>04.04.2013 №35</t>
  </si>
  <si>
    <t>Овчаренко Олена Анатоліївна</t>
  </si>
  <si>
    <t>27.08.2013 №69</t>
  </si>
  <si>
    <t>Окара Ірина Леонідівна</t>
  </si>
  <si>
    <t>04.04.2013 №31</t>
  </si>
  <si>
    <t>Олійник Олександр Олександрович</t>
  </si>
  <si>
    <t>Орджонікидзевський, м.Харків</t>
  </si>
  <si>
    <t>15.04.2013 №25</t>
  </si>
  <si>
    <t>Орєхова Наталія Віталіївна</t>
  </si>
  <si>
    <t>Красноградський р-н, м.Красног</t>
  </si>
  <si>
    <t>04.04.2013 №26</t>
  </si>
  <si>
    <t>Осінський Роман Йосипович</t>
  </si>
  <si>
    <t>11.04.2013 №8</t>
  </si>
  <si>
    <t>Остапенко Світлана Юріївна</t>
  </si>
  <si>
    <t>Лозівський р-н, м.Лозова</t>
  </si>
  <si>
    <t>04.04.2013 №21</t>
  </si>
  <si>
    <t>Пашаєв Вікрам Баграм огли</t>
  </si>
  <si>
    <t>Донецька обл., Димитров р-н.</t>
  </si>
  <si>
    <t>30.04.2014 №96</t>
  </si>
  <si>
    <t>Перепелиця Інна Олександрівна</t>
  </si>
  <si>
    <t>30.07.2013 №61</t>
  </si>
  <si>
    <t>Поздняков Сергій Генріхович</t>
  </si>
  <si>
    <t>24.05.2013 №51</t>
  </si>
  <si>
    <t>Пономаренко Віктор Миколайович</t>
  </si>
  <si>
    <t>01.11.2013 №80</t>
  </si>
  <si>
    <t>Пухтаєвич Євген Валерійович</t>
  </si>
  <si>
    <t>05.09.2013 №73</t>
  </si>
  <si>
    <t>Пухтаєвич Ольга Олегівна</t>
  </si>
  <si>
    <t>Куп'янський р-н, м.Куп'янськ</t>
  </si>
  <si>
    <t>05.09.2013 №72</t>
  </si>
  <si>
    <t>Раєвська Варвара Миколаївна</t>
  </si>
  <si>
    <t>04.04.2013 №2</t>
  </si>
  <si>
    <t>Радченко Богдан Євгенійович</t>
  </si>
  <si>
    <t>27.08.2013 №68</t>
  </si>
  <si>
    <t>Родіонова Надія Степанівна</t>
  </si>
  <si>
    <t>04.04.2013 №12</t>
  </si>
  <si>
    <t>Ромась Дар'я Миколаївна</t>
  </si>
  <si>
    <t>04.04.2013 №34</t>
  </si>
  <si>
    <t>Сіренко Оксана Олексіївна</t>
  </si>
  <si>
    <t>15.04.2013 №41</t>
  </si>
  <si>
    <t>Сєрбіна Анастасія Валеріївна</t>
  </si>
  <si>
    <t>23.10.2014 №113</t>
  </si>
  <si>
    <t>Сало Володимир Миколайович</t>
  </si>
  <si>
    <t>27.03.2014 №90</t>
  </si>
  <si>
    <t>Сафонова Яніна Борисівна</t>
  </si>
  <si>
    <t>23.12.2013 №88</t>
  </si>
  <si>
    <t>Сековой Олег Дмиторович</t>
  </si>
  <si>
    <t>13.11.2013 №84</t>
  </si>
  <si>
    <t>Семененко Дмитро Вікторович</t>
  </si>
  <si>
    <t>04.04.2013 №4</t>
  </si>
  <si>
    <t>Смородський Олександр Григорович</t>
  </si>
  <si>
    <t>04.04.2013 №16</t>
  </si>
  <si>
    <t>Стєбєлєв Антон Михайлович</t>
  </si>
  <si>
    <t>Старовойтова Марина Володимирівна</t>
  </si>
  <si>
    <t>05.06.2013 №56</t>
  </si>
  <si>
    <t>Столярова Алла Олексіївна</t>
  </si>
  <si>
    <t>26.09.2013 №77</t>
  </si>
  <si>
    <t>Супрун Валентина Володимирівна</t>
  </si>
  <si>
    <t>04.04.2013 №30</t>
  </si>
  <si>
    <t>Таварян Кристина Каренівна</t>
  </si>
  <si>
    <t>27.08.2013 №70</t>
  </si>
  <si>
    <t>Толстова Ольга Олександрівна</t>
  </si>
  <si>
    <t>04.04.2013 №36</t>
  </si>
  <si>
    <t>Томчук Денис Сергійович</t>
  </si>
  <si>
    <t>Шевченківський р-н, с.Шевченко</t>
  </si>
  <si>
    <t>Ушаков Вячеслав Сергійович</t>
  </si>
  <si>
    <t>10.12.2014 №120</t>
  </si>
  <si>
    <t>Філіп'єва Вікторія Вікторівна</t>
  </si>
  <si>
    <t>Зміївський р-н, смт.Комсомольс</t>
  </si>
  <si>
    <t>21.05.2014 №99</t>
  </si>
  <si>
    <t>Ферлій Олександр Миколайович</t>
  </si>
  <si>
    <t>09.08.2013 №63</t>
  </si>
  <si>
    <t>Фуженков Юрій Олексійович</t>
  </si>
  <si>
    <t>Ходаковський Юрій Васильович</t>
  </si>
  <si>
    <t>10.12.2014 №121</t>
  </si>
  <si>
    <t>Ходяча Вікторія Василівна</t>
  </si>
  <si>
    <t>Ізюмський р-н, м.Ізюм</t>
  </si>
  <si>
    <t>04.11.2013 №81</t>
  </si>
  <si>
    <t>Хомич Олександр Павлович</t>
  </si>
  <si>
    <t>04.04.2013 №13</t>
  </si>
  <si>
    <t>Хряпинський Антон Петрович</t>
  </si>
  <si>
    <t>14.07.2014 №105</t>
  </si>
  <si>
    <t>Цемкалов Вадим Іванович</t>
  </si>
  <si>
    <t>Фрунзенський, м.Харків</t>
  </si>
  <si>
    <t>12.11.2013 №83</t>
  </si>
  <si>
    <t>Чернишов Борис Сергійович</t>
  </si>
  <si>
    <t>Черняк Артур Львович</t>
  </si>
  <si>
    <t>12.06.2014 №101</t>
  </si>
  <si>
    <t>Чуприна Зінаїда Миколаївна</t>
  </si>
  <si>
    <t>10.12.2014 №122</t>
  </si>
  <si>
    <t>АО "Тихоненков, Надоля, Шадрін та соратники"</t>
  </si>
  <si>
    <t>Шадрін Олександр Сергійович</t>
  </si>
  <si>
    <t>21.03.2014 №5</t>
  </si>
  <si>
    <t>Шведова Тетяна Анатоліївна</t>
  </si>
  <si>
    <t>01.11.2013 №78</t>
  </si>
  <si>
    <t>Щеглов Дмитро Сергійович</t>
  </si>
  <si>
    <t>Луганська обл., м.Луганськ</t>
  </si>
  <si>
    <t>30.07.2014 №108</t>
  </si>
  <si>
    <t>АБ "Сергія Ярмака"</t>
  </si>
  <si>
    <t>Ярмак Сергій Валерійович</t>
  </si>
  <si>
    <t>09.10.2014 №111</t>
  </si>
  <si>
    <t>АБ "Ярмоли О.В."</t>
  </si>
  <si>
    <t>Ярмола Олександр Володимирович</t>
  </si>
  <si>
    <t>10.07.2014 №106</t>
  </si>
  <si>
    <t>індівідуально</t>
  </si>
  <si>
    <r>
      <t xml:space="preserve">Оперативна інформація Регіонального центру з надання безоплатної вторинної правової  допомоги у Харківській області
(найменування центру з надання безоплатної вторинної правової допомоги у родовому відмінку)
щодо доручень, </t>
    </r>
    <r>
      <rPr>
        <b/>
        <u val="single"/>
        <sz val="11"/>
        <color indexed="8"/>
        <rFont val="Calibri"/>
        <family val="2"/>
      </rPr>
      <t>виданих у попередньому бюджетному періоді</t>
    </r>
    <r>
      <rPr>
        <b/>
        <sz val="11"/>
        <color indexed="8"/>
        <rFont val="Calibri"/>
        <family val="2"/>
      </rPr>
      <t xml:space="preserve"> адвокатам, які надають безоплатну вторинну правову допомогу, оплати їх послуг та відшкодування витрат
станом на 00.00 28.12.2014</t>
    </r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</si>
</sst>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[$-422]d\ mmmm\ yyyy&quot; р.&quot;"/>
    <numFmt numFmtId="165" formatCode="_-* #,##0.00_?_-;\-* #,##0.00_?_-;_-* &quot;-&quot;??_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19" fillId="0" borderId="10" xfId="0" applyFont="1" applyBorder="1" applyAlignment="1">
      <alignment vertical="center"/>
    </xf>
    <xf numFmtId="2" fontId="19" fillId="0" borderId="10" xfId="0" applyNumberFormat="1" applyFont="1" applyBorder="1" applyAlignment="1">
      <alignment vertical="center"/>
    </xf>
    <xf numFmtId="0" fontId="37" fillId="0" borderId="0" xfId="52" applyFont="1" applyAlignment="1">
      <alignment wrapText="1"/>
      <protection/>
    </xf>
    <xf numFmtId="0" fontId="37" fillId="0" borderId="0" xfId="52" applyFont="1">
      <alignment/>
      <protection/>
    </xf>
    <xf numFmtId="2" fontId="37" fillId="0" borderId="10" xfId="52" applyNumberFormat="1" applyFont="1" applyBorder="1" applyAlignment="1">
      <alignment horizontal="center" vertical="center" wrapText="1"/>
      <protection/>
    </xf>
    <xf numFmtId="0" fontId="37" fillId="0" borderId="10" xfId="52" applyFont="1" applyBorder="1" applyAlignment="1">
      <alignment horizontal="center" vertical="center" wrapText="1"/>
      <protection/>
    </xf>
    <xf numFmtId="0" fontId="19" fillId="0" borderId="10" xfId="52" applyFont="1" applyBorder="1" applyAlignment="1">
      <alignment vertical="center" wrapText="1"/>
      <protection/>
    </xf>
    <xf numFmtId="2" fontId="37" fillId="0" borderId="10" xfId="52" applyNumberFormat="1" applyFont="1" applyFill="1" applyBorder="1" applyAlignment="1">
      <alignment vertical="center" wrapText="1"/>
      <protection/>
    </xf>
    <xf numFmtId="0" fontId="19" fillId="0" borderId="10" xfId="52" applyFont="1" applyBorder="1" applyAlignment="1">
      <alignment vertical="center"/>
      <protection/>
    </xf>
    <xf numFmtId="0" fontId="0" fillId="0" borderId="10" xfId="52" applyBorder="1" applyAlignment="1">
      <alignment vertical="center"/>
      <protection/>
    </xf>
    <xf numFmtId="0" fontId="37" fillId="0" borderId="10" xfId="52" applyFont="1" applyBorder="1" applyAlignment="1">
      <alignment vertical="center"/>
      <protection/>
    </xf>
    <xf numFmtId="2" fontId="37" fillId="0" borderId="10" xfId="52" applyNumberFormat="1" applyFont="1" applyBorder="1" applyAlignment="1">
      <alignment vertical="center" wrapText="1"/>
      <protection/>
    </xf>
    <xf numFmtId="2" fontId="19" fillId="0" borderId="10" xfId="52" applyNumberFormat="1" applyFont="1" applyBorder="1" applyAlignment="1">
      <alignment vertical="center"/>
      <protection/>
    </xf>
    <xf numFmtId="2" fontId="0" fillId="0" borderId="10" xfId="52" applyNumberFormat="1" applyBorder="1" applyAlignment="1">
      <alignment vertical="center"/>
      <protection/>
    </xf>
    <xf numFmtId="0" fontId="37" fillId="0" borderId="0" xfId="52" applyFont="1" applyAlignment="1">
      <alignment vertical="top" wrapText="1"/>
      <protection/>
    </xf>
    <xf numFmtId="0" fontId="37" fillId="0" borderId="11" xfId="52" applyFont="1" applyBorder="1" applyAlignment="1">
      <alignment vertical="top" wrapText="1"/>
      <protection/>
    </xf>
    <xf numFmtId="1" fontId="37" fillId="0" borderId="11" xfId="52" applyNumberFormat="1" applyFont="1" applyBorder="1" applyAlignment="1">
      <alignment vertical="top" wrapText="1"/>
      <protection/>
    </xf>
    <xf numFmtId="2" fontId="37" fillId="0" borderId="10" xfId="52" applyNumberFormat="1" applyFont="1" applyFill="1" applyBorder="1" applyAlignment="1">
      <alignment vertical="top" wrapText="1"/>
      <protection/>
    </xf>
    <xf numFmtId="2" fontId="37" fillId="0" borderId="11" xfId="52" applyNumberFormat="1" applyFont="1" applyBorder="1" applyAlignment="1">
      <alignment vertical="top" wrapText="1"/>
      <protection/>
    </xf>
    <xf numFmtId="2" fontId="37" fillId="0" borderId="11" xfId="52" applyNumberFormat="1" applyFont="1" applyFill="1" applyBorder="1" applyAlignment="1">
      <alignment vertical="top" wrapText="1"/>
      <protection/>
    </xf>
    <xf numFmtId="2" fontId="37" fillId="0" borderId="0" xfId="52" applyNumberFormat="1" applyFont="1">
      <alignment/>
      <protection/>
    </xf>
    <xf numFmtId="0" fontId="37" fillId="0" borderId="12" xfId="52" applyFont="1" applyBorder="1" applyAlignment="1">
      <alignment horizontal="center" vertical="center" wrapText="1"/>
      <protection/>
    </xf>
    <xf numFmtId="0" fontId="37" fillId="0" borderId="13" xfId="52" applyFont="1" applyBorder="1" applyAlignment="1">
      <alignment horizontal="center" vertical="center" wrapText="1"/>
      <protection/>
    </xf>
    <xf numFmtId="0" fontId="37" fillId="0" borderId="11" xfId="52" applyFont="1" applyBorder="1" applyAlignment="1">
      <alignment horizontal="center" vertical="center" wrapText="1"/>
      <protection/>
    </xf>
    <xf numFmtId="0" fontId="37" fillId="0" borderId="14" xfId="52" applyFont="1" applyBorder="1" applyAlignment="1">
      <alignment horizontal="center" vertical="center" wrapText="1"/>
      <protection/>
    </xf>
    <xf numFmtId="0" fontId="37" fillId="0" borderId="15" xfId="52" applyFont="1" applyBorder="1" applyAlignment="1">
      <alignment horizontal="center" vertical="center" wrapText="1"/>
      <protection/>
    </xf>
    <xf numFmtId="0" fontId="37" fillId="0" borderId="16" xfId="52" applyFont="1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center" vertical="center" wrapText="1"/>
      <protection/>
    </xf>
    <xf numFmtId="0" fontId="37" fillId="0" borderId="18" xfId="52" applyFont="1" applyBorder="1" applyAlignment="1">
      <alignment horizontal="center" vertical="center" wrapText="1"/>
      <protection/>
    </xf>
    <xf numFmtId="0" fontId="37" fillId="0" borderId="19" xfId="52" applyFont="1" applyBorder="1" applyAlignment="1">
      <alignment horizontal="center" vertical="center" wrapText="1"/>
      <protection/>
    </xf>
    <xf numFmtId="0" fontId="37" fillId="0" borderId="20" xfId="52" applyFont="1" applyBorder="1" applyAlignment="1">
      <alignment horizontal="center" vertical="center" wrapText="1"/>
      <protection/>
    </xf>
    <xf numFmtId="0" fontId="37" fillId="0" borderId="21" xfId="52" applyFont="1" applyBorder="1" applyAlignment="1">
      <alignment horizontal="center" vertical="center" wrapText="1"/>
      <protection/>
    </xf>
    <xf numFmtId="0" fontId="37" fillId="0" borderId="22" xfId="52" applyFont="1" applyBorder="1" applyAlignment="1">
      <alignment horizontal="center" vertical="center" wrapText="1"/>
      <protection/>
    </xf>
    <xf numFmtId="0" fontId="28" fillId="0" borderId="17" xfId="52" applyFont="1" applyBorder="1" applyAlignment="1" applyProtection="1">
      <alignment horizontal="center" vertical="center" wrapText="1"/>
      <protection locked="0"/>
    </xf>
    <xf numFmtId="0" fontId="28" fillId="0" borderId="18" xfId="52" applyFont="1" applyBorder="1" applyAlignment="1" applyProtection="1">
      <alignment horizontal="center" vertical="center" wrapText="1"/>
      <protection locked="0"/>
    </xf>
    <xf numFmtId="2" fontId="37" fillId="0" borderId="12" xfId="52" applyNumberFormat="1" applyFont="1" applyBorder="1" applyAlignment="1">
      <alignment horizontal="center" vertical="center" wrapText="1"/>
      <protection/>
    </xf>
    <xf numFmtId="2" fontId="37" fillId="0" borderId="11" xfId="52" applyNumberFormat="1" applyFont="1" applyBorder="1" applyAlignment="1">
      <alignment horizontal="center" vertical="center" wrapText="1"/>
      <protection/>
    </xf>
    <xf numFmtId="0" fontId="37" fillId="0" borderId="17" xfId="52" applyFont="1" applyBorder="1" applyAlignment="1">
      <alignment horizontal="right" vertical="top" wrapText="1"/>
      <protection/>
    </xf>
    <xf numFmtId="0" fontId="37" fillId="0" borderId="18" xfId="52" applyFont="1" applyBorder="1" applyAlignment="1">
      <alignment horizontal="right" vertical="top" wrapText="1"/>
      <protection/>
    </xf>
    <xf numFmtId="0" fontId="37" fillId="0" borderId="19" xfId="52" applyFont="1" applyBorder="1" applyAlignment="1">
      <alignment horizontal="righ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tabSelected="1" zoomScaleSheetLayoutView="130" zoomScalePageLayoutView="0" workbookViewId="0" topLeftCell="A1">
      <selection activeCell="A1" sqref="A1:AF1"/>
    </sheetView>
  </sheetViews>
  <sheetFormatPr defaultColWidth="9.7109375" defaultRowHeight="15"/>
  <cols>
    <col min="1" max="1" width="6.00390625" style="4" bestFit="1" customWidth="1"/>
    <col min="2" max="2" width="14.28125" style="4" customWidth="1"/>
    <col min="3" max="3" width="13.8515625" style="4" customWidth="1"/>
    <col min="4" max="4" width="12.57421875" style="4" customWidth="1"/>
    <col min="5" max="5" width="9.7109375" style="4" customWidth="1"/>
    <col min="6" max="6" width="10.00390625" style="4" customWidth="1"/>
    <col min="7" max="7" width="11.28125" style="4" customWidth="1"/>
    <col min="8" max="14" width="9.7109375" style="4" customWidth="1"/>
    <col min="15" max="16" width="10.421875" style="21" bestFit="1" customWidth="1"/>
    <col min="17" max="17" width="9.7109375" style="4" customWidth="1"/>
    <col min="18" max="18" width="10.421875" style="21" bestFit="1" customWidth="1"/>
    <col min="19" max="19" width="11.00390625" style="4" customWidth="1"/>
    <col min="20" max="20" width="9.7109375" style="21" customWidth="1"/>
    <col min="21" max="21" width="11.28125" style="4" customWidth="1"/>
    <col min="22" max="25" width="9.7109375" style="4" customWidth="1"/>
    <col min="26" max="26" width="10.421875" style="4" customWidth="1"/>
    <col min="27" max="27" width="10.57421875" style="4" customWidth="1"/>
    <col min="28" max="28" width="9.7109375" style="4" customWidth="1"/>
    <col min="29" max="29" width="10.7109375" style="4" customWidth="1"/>
    <col min="30" max="30" width="11.00390625" style="4" customWidth="1"/>
    <col min="31" max="31" width="9.7109375" style="4" customWidth="1"/>
    <col min="32" max="32" width="11.421875" style="4" customWidth="1"/>
    <col min="33" max="16384" width="9.7109375" style="4" customWidth="1"/>
  </cols>
  <sheetData>
    <row r="1" spans="1:32" s="3" customFormat="1" ht="60" customHeight="1">
      <c r="A1" s="34" t="s">
        <v>303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3" customFormat="1" ht="24.75" customHeight="1">
      <c r="A2" s="22" t="s">
        <v>3</v>
      </c>
      <c r="B2" s="22" t="s">
        <v>21</v>
      </c>
      <c r="C2" s="22" t="s">
        <v>22</v>
      </c>
      <c r="D2" s="22" t="s">
        <v>1</v>
      </c>
      <c r="E2" s="22" t="s">
        <v>4</v>
      </c>
      <c r="F2" s="22" t="s">
        <v>0</v>
      </c>
      <c r="G2" s="22" t="s">
        <v>20</v>
      </c>
      <c r="H2" s="25" t="s">
        <v>11</v>
      </c>
      <c r="I2" s="26"/>
      <c r="J2" s="27"/>
      <c r="K2" s="31" t="s">
        <v>12</v>
      </c>
      <c r="L2" s="32"/>
      <c r="M2" s="32"/>
      <c r="N2" s="32"/>
      <c r="O2" s="32"/>
      <c r="P2" s="32"/>
      <c r="Q2" s="32"/>
      <c r="R2" s="32"/>
      <c r="S2" s="32"/>
      <c r="T2" s="32"/>
      <c r="U2" s="33"/>
      <c r="V2" s="31" t="s">
        <v>13</v>
      </c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42.75" customHeight="1">
      <c r="A3" s="23"/>
      <c r="B3" s="23"/>
      <c r="C3" s="23"/>
      <c r="D3" s="23"/>
      <c r="E3" s="23"/>
      <c r="F3" s="23"/>
      <c r="G3" s="23"/>
      <c r="H3" s="28"/>
      <c r="I3" s="29"/>
      <c r="J3" s="30"/>
      <c r="K3" s="31" t="s">
        <v>17</v>
      </c>
      <c r="L3" s="32"/>
      <c r="M3" s="32"/>
      <c r="N3" s="32"/>
      <c r="O3" s="33"/>
      <c r="P3" s="31" t="s">
        <v>18</v>
      </c>
      <c r="Q3" s="32"/>
      <c r="R3" s="32"/>
      <c r="S3" s="32"/>
      <c r="T3" s="32"/>
      <c r="U3" s="33"/>
      <c r="V3" s="31" t="s">
        <v>17</v>
      </c>
      <c r="W3" s="32"/>
      <c r="X3" s="32"/>
      <c r="Y3" s="32"/>
      <c r="Z3" s="33"/>
      <c r="AA3" s="31" t="s">
        <v>26</v>
      </c>
      <c r="AB3" s="32"/>
      <c r="AC3" s="32"/>
      <c r="AD3" s="32"/>
      <c r="AE3" s="32"/>
      <c r="AF3" s="33"/>
    </row>
    <row r="4" spans="1:32" ht="69" customHeight="1">
      <c r="A4" s="23"/>
      <c r="B4" s="23"/>
      <c r="C4" s="23"/>
      <c r="D4" s="23"/>
      <c r="E4" s="23"/>
      <c r="F4" s="23"/>
      <c r="G4" s="23"/>
      <c r="H4" s="22" t="s">
        <v>10</v>
      </c>
      <c r="I4" s="22" t="s">
        <v>5</v>
      </c>
      <c r="J4" s="22" t="s">
        <v>6</v>
      </c>
      <c r="K4" s="22" t="s">
        <v>9</v>
      </c>
      <c r="L4" s="22" t="s">
        <v>24</v>
      </c>
      <c r="M4" s="22" t="s">
        <v>23</v>
      </c>
      <c r="N4" s="22" t="str">
        <f>"відсоток  до загальної кількості виданих доручень (гр."&amp;K6&amp;"/гр."&amp;H6&amp;"*100)"</f>
        <v>відсоток  до загальної кількості виданих доручень (гр.11/гр.8*100)</v>
      </c>
      <c r="O4" s="36" t="s">
        <v>19</v>
      </c>
      <c r="P4" s="31" t="s">
        <v>14</v>
      </c>
      <c r="Q4" s="33"/>
      <c r="R4" s="31" t="s">
        <v>15</v>
      </c>
      <c r="S4" s="33"/>
      <c r="T4" s="31" t="s">
        <v>16</v>
      </c>
      <c r="U4" s="33"/>
      <c r="V4" s="22" t="s">
        <v>9</v>
      </c>
      <c r="W4" s="22" t="s">
        <v>24</v>
      </c>
      <c r="X4" s="22" t="s">
        <v>23</v>
      </c>
      <c r="Y4" s="22" t="str">
        <f>"відсоток  до загальної кількості виданих доручень (гр."&amp;V6&amp;"/гр."&amp;'28-12-2014'!H6&amp;"*100)"</f>
        <v>відсоток  до загальної кількості виданих доручень (гр.22/гр.8*100)</v>
      </c>
      <c r="Z4" s="36" t="s">
        <v>19</v>
      </c>
      <c r="AA4" s="31" t="s">
        <v>2</v>
      </c>
      <c r="AB4" s="33"/>
      <c r="AC4" s="31" t="s">
        <v>7</v>
      </c>
      <c r="AD4" s="33"/>
      <c r="AE4" s="31" t="s">
        <v>16</v>
      </c>
      <c r="AF4" s="33"/>
    </row>
    <row r="5" spans="1:32" ht="172.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7"/>
      <c r="P5" s="5" t="s">
        <v>8</v>
      </c>
      <c r="Q5" s="6" t="str">
        <f>"відсоток до суми, що підлягає оплаті (гр. "&amp;P6&amp;"/гр.  "&amp;O6&amp;"*100)"</f>
        <v>відсоток до суми, що підлягає оплаті (гр. 16/гр.  15*100)</v>
      </c>
      <c r="R5" s="5" t="s">
        <v>8</v>
      </c>
      <c r="S5" s="6" t="str">
        <f>"відсоток до зареєстрованих фінансових зобов’язань(гр."&amp;R6&amp;"/гр. "&amp;P6&amp;"*100)"</f>
        <v>відсоток до зареєстрованих фінансових зобов’язань(гр.18/гр. 16*100)</v>
      </c>
      <c r="T5" s="5" t="s">
        <v>8</v>
      </c>
      <c r="U5" s="6" t="str">
        <f>"відсоток до зареєстрованих фінансових зобов’язань(гр."&amp;T6&amp;"/гр. "&amp;P6&amp;"*100)"</f>
        <v>відсоток до зареєстрованих фінансових зобов’язань(гр.20/гр. 16*100)</v>
      </c>
      <c r="V5" s="24"/>
      <c r="W5" s="24"/>
      <c r="X5" s="24"/>
      <c r="Y5" s="24"/>
      <c r="Z5" s="37"/>
      <c r="AA5" s="5" t="str">
        <f>"сума, грн.
(гр."&amp;T6&amp;"+гр."&amp;Z6&amp;")"</f>
        <v>сума, грн.
(гр.20+гр.26)</v>
      </c>
      <c r="AB5" s="6" t="str">
        <f>"відсоток до суми, що підлягає оплаті (гр. "&amp;AA6&amp;"/гр.  "&amp;Z6&amp;"*100)"</f>
        <v>відсоток до суми, що підлягає оплаті (гр. 27/гр.  26*100)</v>
      </c>
      <c r="AC5" s="5" t="s">
        <v>8</v>
      </c>
      <c r="AD5" s="6" t="str">
        <f>"відсоток до зареєстрованих фінансових зобов’язань(гр."&amp;AC6&amp;"/гр. "&amp;AA6&amp;"*100)"</f>
        <v>відсоток до зареєстрованих фінансових зобов’язань(гр.29/гр. 27*100)</v>
      </c>
      <c r="AE5" s="5" t="s">
        <v>8</v>
      </c>
      <c r="AF5" s="6" t="str">
        <f>"відсоток до зареєстрованих фінансових зобов’язань(гр."&amp;AE6&amp;"/гр. "&amp;AA6&amp;"*100)"</f>
        <v>відсоток до зареєстрованих фінансових зобов’язань(гр.31/гр. 27*100)</v>
      </c>
    </row>
    <row r="6" spans="1:32" ht="12.75">
      <c r="A6" s="6">
        <v>1</v>
      </c>
      <c r="B6" s="6">
        <f>A6+1</f>
        <v>2</v>
      </c>
      <c r="C6" s="6">
        <f aca="true" t="shared" si="0" ref="C6:AD6">B6+1</f>
        <v>3</v>
      </c>
      <c r="D6" s="6">
        <f t="shared" si="0"/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 t="shared" si="0"/>
        <v>10</v>
      </c>
      <c r="K6" s="6">
        <f t="shared" si="0"/>
        <v>11</v>
      </c>
      <c r="L6" s="6">
        <f t="shared" si="0"/>
        <v>12</v>
      </c>
      <c r="M6" s="6">
        <f t="shared" si="0"/>
        <v>13</v>
      </c>
      <c r="N6" s="6">
        <f t="shared" si="0"/>
        <v>14</v>
      </c>
      <c r="O6" s="6">
        <f t="shared" si="0"/>
        <v>15</v>
      </c>
      <c r="P6" s="6">
        <f t="shared" si="0"/>
        <v>16</v>
      </c>
      <c r="Q6" s="6">
        <f t="shared" si="0"/>
        <v>17</v>
      </c>
      <c r="R6" s="6">
        <f t="shared" si="0"/>
        <v>18</v>
      </c>
      <c r="S6" s="6">
        <f t="shared" si="0"/>
        <v>19</v>
      </c>
      <c r="T6" s="6">
        <f t="shared" si="0"/>
        <v>20</v>
      </c>
      <c r="U6" s="6">
        <f t="shared" si="0"/>
        <v>21</v>
      </c>
      <c r="V6" s="6">
        <f t="shared" si="0"/>
        <v>22</v>
      </c>
      <c r="W6" s="6">
        <f t="shared" si="0"/>
        <v>23</v>
      </c>
      <c r="X6" s="6">
        <f t="shared" si="0"/>
        <v>24</v>
      </c>
      <c r="Y6" s="6">
        <f t="shared" si="0"/>
        <v>25</v>
      </c>
      <c r="Z6" s="6">
        <f t="shared" si="0"/>
        <v>26</v>
      </c>
      <c r="AA6" s="6">
        <f t="shared" si="0"/>
        <v>27</v>
      </c>
      <c r="AB6" s="6">
        <f t="shared" si="0"/>
        <v>28</v>
      </c>
      <c r="AC6" s="6">
        <f t="shared" si="0"/>
        <v>29</v>
      </c>
      <c r="AD6" s="6">
        <f t="shared" si="0"/>
        <v>30</v>
      </c>
      <c r="AE6" s="6">
        <v>31</v>
      </c>
      <c r="AF6" s="6">
        <v>32</v>
      </c>
    </row>
    <row r="7" spans="1:32" s="15" customFormat="1" ht="38.25">
      <c r="A7" s="6">
        <v>1</v>
      </c>
      <c r="B7" s="7" t="s">
        <v>302</v>
      </c>
      <c r="C7" s="7" t="s">
        <v>27</v>
      </c>
      <c r="D7" s="7" t="s">
        <v>28</v>
      </c>
      <c r="E7" s="7" t="s">
        <v>29</v>
      </c>
      <c r="F7" s="7" t="s">
        <v>27</v>
      </c>
      <c r="G7" s="8">
        <v>0</v>
      </c>
      <c r="H7" s="9">
        <v>23</v>
      </c>
      <c r="I7" s="9">
        <v>9</v>
      </c>
      <c r="J7" s="9">
        <v>11</v>
      </c>
      <c r="K7" s="10">
        <v>18</v>
      </c>
      <c r="L7" s="11">
        <f>K7</f>
        <v>18</v>
      </c>
      <c r="M7" s="11">
        <v>0</v>
      </c>
      <c r="N7" s="8">
        <f aca="true" t="shared" si="1" ref="N7:N70">IF(H7=0,0,K7/H7)*100</f>
        <v>78.26086956521739</v>
      </c>
      <c r="O7" s="12">
        <f>P7</f>
        <v>13056.61</v>
      </c>
      <c r="P7" s="12">
        <f>R7+T7</f>
        <v>13056.61</v>
      </c>
      <c r="Q7" s="8">
        <f>IF(O7=0,0,P7/O7)*100</f>
        <v>100</v>
      </c>
      <c r="R7" s="13">
        <v>13056.61</v>
      </c>
      <c r="S7" s="8">
        <f aca="true" t="shared" si="2" ref="S7:S70">IF(P7=0,0,R7/P7)*100</f>
        <v>100</v>
      </c>
      <c r="T7" s="14">
        <v>0</v>
      </c>
      <c r="U7" s="8">
        <f aca="true" t="shared" si="3" ref="U7:U70">IF(P7=0,0,T7/P7)*100</f>
        <v>0</v>
      </c>
      <c r="V7" s="1">
        <v>0</v>
      </c>
      <c r="W7" s="1">
        <v>0</v>
      </c>
      <c r="X7" s="1">
        <v>0</v>
      </c>
      <c r="Y7" s="8">
        <f aca="true" t="shared" si="4" ref="Y7:Y70">IF(H7=0,0,V7/H7)*100</f>
        <v>0</v>
      </c>
      <c r="Z7" s="8">
        <f>AA7</f>
        <v>0</v>
      </c>
      <c r="AA7" s="8">
        <f>AC7+AE7</f>
        <v>0</v>
      </c>
      <c r="AB7" s="8">
        <f>IF((Z7+T7)=0,0,AA7/(Z7+T7)*100)</f>
        <v>0</v>
      </c>
      <c r="AC7" s="2">
        <v>0</v>
      </c>
      <c r="AD7" s="8">
        <f aca="true" t="shared" si="5" ref="AD7:AD70">IF(AA7=0,0,AC7/AA7)*100</f>
        <v>0</v>
      </c>
      <c r="AE7" s="2">
        <v>0</v>
      </c>
      <c r="AF7" s="8">
        <f aca="true" t="shared" si="6" ref="AF7:AF70">IF(AA7=0,0,AE7/AA7)*100</f>
        <v>0</v>
      </c>
    </row>
    <row r="8" spans="1:32" s="15" customFormat="1" ht="25.5">
      <c r="A8" s="6">
        <f>A7+1</f>
        <v>2</v>
      </c>
      <c r="B8" s="7" t="s">
        <v>302</v>
      </c>
      <c r="C8" s="7" t="s">
        <v>27</v>
      </c>
      <c r="D8" s="7" t="s">
        <v>30</v>
      </c>
      <c r="E8" s="7" t="s">
        <v>31</v>
      </c>
      <c r="F8" s="7" t="s">
        <v>32</v>
      </c>
      <c r="G8" s="8">
        <v>0</v>
      </c>
      <c r="H8" s="9">
        <v>15</v>
      </c>
      <c r="I8" s="9">
        <v>0</v>
      </c>
      <c r="J8" s="9">
        <v>15</v>
      </c>
      <c r="K8" s="10">
        <v>10</v>
      </c>
      <c r="L8" s="11">
        <f aca="true" t="shared" si="7" ref="L8:L71">K8</f>
        <v>10</v>
      </c>
      <c r="M8" s="11">
        <v>0</v>
      </c>
      <c r="N8" s="8">
        <f t="shared" si="1"/>
        <v>66.66666666666666</v>
      </c>
      <c r="O8" s="12">
        <f aca="true" t="shared" si="8" ref="O8:O71">P8</f>
        <v>7864.39</v>
      </c>
      <c r="P8" s="12">
        <f aca="true" t="shared" si="9" ref="P8:P71">R8+T8</f>
        <v>7864.39</v>
      </c>
      <c r="Q8" s="8">
        <f aca="true" t="shared" si="10" ref="Q8:Q71">IF(O8=0,0,P8/O8)*100</f>
        <v>100</v>
      </c>
      <c r="R8" s="13">
        <v>7864.39</v>
      </c>
      <c r="S8" s="8">
        <f t="shared" si="2"/>
        <v>100</v>
      </c>
      <c r="T8" s="14">
        <v>0</v>
      </c>
      <c r="U8" s="8">
        <f t="shared" si="3"/>
        <v>0</v>
      </c>
      <c r="V8" s="1">
        <v>0</v>
      </c>
      <c r="W8" s="1">
        <v>0</v>
      </c>
      <c r="X8" s="1">
        <v>0</v>
      </c>
      <c r="Y8" s="8">
        <f t="shared" si="4"/>
        <v>0</v>
      </c>
      <c r="Z8" s="8">
        <f aca="true" t="shared" si="11" ref="Z8:Z71">AA8</f>
        <v>0</v>
      </c>
      <c r="AA8" s="8">
        <f aca="true" t="shared" si="12" ref="AA8:AA71">AC8+AE8</f>
        <v>0</v>
      </c>
      <c r="AB8" s="8">
        <f aca="true" t="shared" si="13" ref="AB8:AB71">IF((Z8+T8)=0,0,AA8/(Z8+T8)*100)</f>
        <v>0</v>
      </c>
      <c r="AC8" s="2">
        <v>0</v>
      </c>
      <c r="AD8" s="8">
        <f t="shared" si="5"/>
        <v>0</v>
      </c>
      <c r="AE8" s="2">
        <v>0</v>
      </c>
      <c r="AF8" s="8">
        <f t="shared" si="6"/>
        <v>0</v>
      </c>
    </row>
    <row r="9" spans="1:32" s="15" customFormat="1" ht="51">
      <c r="A9" s="6">
        <f aca="true" t="shared" si="14" ref="A9:A72">A8+1</f>
        <v>3</v>
      </c>
      <c r="B9" s="7" t="s">
        <v>302</v>
      </c>
      <c r="C9" s="7" t="s">
        <v>27</v>
      </c>
      <c r="D9" s="7" t="s">
        <v>33</v>
      </c>
      <c r="E9" s="7" t="s">
        <v>34</v>
      </c>
      <c r="F9" s="7" t="s">
        <v>35</v>
      </c>
      <c r="G9" s="8">
        <v>0</v>
      </c>
      <c r="H9" s="9">
        <v>61</v>
      </c>
      <c r="I9" s="9">
        <v>29</v>
      </c>
      <c r="J9" s="9">
        <v>23</v>
      </c>
      <c r="K9" s="10">
        <v>49</v>
      </c>
      <c r="L9" s="11">
        <f t="shared" si="7"/>
        <v>49</v>
      </c>
      <c r="M9" s="11">
        <v>4</v>
      </c>
      <c r="N9" s="8">
        <f t="shared" si="1"/>
        <v>80.32786885245902</v>
      </c>
      <c r="O9" s="12">
        <f t="shared" si="8"/>
        <v>81084.23</v>
      </c>
      <c r="P9" s="12">
        <f t="shared" si="9"/>
        <v>81084.23</v>
      </c>
      <c r="Q9" s="8">
        <f t="shared" si="10"/>
        <v>100</v>
      </c>
      <c r="R9" s="13">
        <v>81084.23</v>
      </c>
      <c r="S9" s="8">
        <f t="shared" si="2"/>
        <v>100</v>
      </c>
      <c r="T9" s="14">
        <v>0</v>
      </c>
      <c r="U9" s="8">
        <f t="shared" si="3"/>
        <v>0</v>
      </c>
      <c r="V9" s="1">
        <v>7</v>
      </c>
      <c r="W9" s="1">
        <v>9</v>
      </c>
      <c r="X9" s="1">
        <v>1</v>
      </c>
      <c r="Y9" s="8">
        <f t="shared" si="4"/>
        <v>11.475409836065573</v>
      </c>
      <c r="Z9" s="8">
        <f t="shared" si="11"/>
        <v>12357.36</v>
      </c>
      <c r="AA9" s="8">
        <f t="shared" si="12"/>
        <v>12357.36</v>
      </c>
      <c r="AB9" s="8">
        <f t="shared" si="13"/>
        <v>100</v>
      </c>
      <c r="AC9" s="2">
        <v>12357.36</v>
      </c>
      <c r="AD9" s="8">
        <f t="shared" si="5"/>
        <v>100</v>
      </c>
      <c r="AE9" s="2">
        <v>0</v>
      </c>
      <c r="AF9" s="8">
        <f t="shared" si="6"/>
        <v>0</v>
      </c>
    </row>
    <row r="10" spans="1:32" s="15" customFormat="1" ht="38.25">
      <c r="A10" s="6">
        <f t="shared" si="14"/>
        <v>4</v>
      </c>
      <c r="B10" s="7" t="s">
        <v>302</v>
      </c>
      <c r="C10" s="7" t="s">
        <v>27</v>
      </c>
      <c r="D10" s="7" t="s">
        <v>36</v>
      </c>
      <c r="E10" s="7" t="s">
        <v>31</v>
      </c>
      <c r="F10" s="7" t="s">
        <v>37</v>
      </c>
      <c r="G10" s="8">
        <v>0</v>
      </c>
      <c r="H10" s="9">
        <v>21</v>
      </c>
      <c r="I10" s="9">
        <v>4</v>
      </c>
      <c r="J10" s="9">
        <v>17</v>
      </c>
      <c r="K10" s="10">
        <v>14</v>
      </c>
      <c r="L10" s="11">
        <f t="shared" si="7"/>
        <v>14</v>
      </c>
      <c r="M10" s="11">
        <v>2</v>
      </c>
      <c r="N10" s="8">
        <f t="shared" si="1"/>
        <v>66.66666666666666</v>
      </c>
      <c r="O10" s="12">
        <f t="shared" si="8"/>
        <v>9886.72</v>
      </c>
      <c r="P10" s="12">
        <f t="shared" si="9"/>
        <v>9886.72</v>
      </c>
      <c r="Q10" s="8">
        <f t="shared" si="10"/>
        <v>100</v>
      </c>
      <c r="R10" s="13">
        <v>9886.72</v>
      </c>
      <c r="S10" s="8">
        <f t="shared" si="2"/>
        <v>100</v>
      </c>
      <c r="T10" s="14">
        <v>0</v>
      </c>
      <c r="U10" s="8">
        <f t="shared" si="3"/>
        <v>0</v>
      </c>
      <c r="V10" s="1">
        <v>3</v>
      </c>
      <c r="W10" s="1">
        <v>4</v>
      </c>
      <c r="X10" s="1">
        <v>0</v>
      </c>
      <c r="Y10" s="8">
        <f t="shared" si="4"/>
        <v>14.285714285714285</v>
      </c>
      <c r="Z10" s="8">
        <f t="shared" si="11"/>
        <v>1355.25</v>
      </c>
      <c r="AA10" s="8">
        <f t="shared" si="12"/>
        <v>1355.25</v>
      </c>
      <c r="AB10" s="8">
        <f t="shared" si="13"/>
        <v>100</v>
      </c>
      <c r="AC10" s="2">
        <v>1355.25</v>
      </c>
      <c r="AD10" s="8">
        <f t="shared" si="5"/>
        <v>100</v>
      </c>
      <c r="AE10" s="2">
        <v>0</v>
      </c>
      <c r="AF10" s="8">
        <f t="shared" si="6"/>
        <v>0</v>
      </c>
    </row>
    <row r="11" spans="1:32" s="15" customFormat="1" ht="51">
      <c r="A11" s="6">
        <f t="shared" si="14"/>
        <v>5</v>
      </c>
      <c r="B11" s="7" t="s">
        <v>302</v>
      </c>
      <c r="C11" s="7" t="s">
        <v>27</v>
      </c>
      <c r="D11" s="7" t="s">
        <v>38</v>
      </c>
      <c r="E11" s="7" t="s">
        <v>39</v>
      </c>
      <c r="F11" s="7" t="s">
        <v>40</v>
      </c>
      <c r="G11" s="8">
        <v>0</v>
      </c>
      <c r="H11" s="9">
        <v>69</v>
      </c>
      <c r="I11" s="9">
        <v>18</v>
      </c>
      <c r="J11" s="9">
        <v>47</v>
      </c>
      <c r="K11" s="10">
        <v>52</v>
      </c>
      <c r="L11" s="11">
        <f t="shared" si="7"/>
        <v>52</v>
      </c>
      <c r="M11" s="11">
        <v>2</v>
      </c>
      <c r="N11" s="8">
        <f t="shared" si="1"/>
        <v>75.36231884057972</v>
      </c>
      <c r="O11" s="12">
        <f t="shared" si="8"/>
        <v>46195.61</v>
      </c>
      <c r="P11" s="12">
        <f t="shared" si="9"/>
        <v>46195.61</v>
      </c>
      <c r="Q11" s="8">
        <f t="shared" si="10"/>
        <v>100</v>
      </c>
      <c r="R11" s="13">
        <v>44388.89</v>
      </c>
      <c r="S11" s="8">
        <f t="shared" si="2"/>
        <v>96.0889790177032</v>
      </c>
      <c r="T11" s="14">
        <v>1806.72</v>
      </c>
      <c r="U11" s="8">
        <f t="shared" si="3"/>
        <v>3.9110209822968027</v>
      </c>
      <c r="V11" s="1">
        <v>20</v>
      </c>
      <c r="W11" s="1">
        <v>27</v>
      </c>
      <c r="X11" s="1">
        <v>2</v>
      </c>
      <c r="Y11" s="8">
        <f t="shared" si="4"/>
        <v>28.985507246376812</v>
      </c>
      <c r="Z11" s="8">
        <f t="shared" si="11"/>
        <v>25494.59</v>
      </c>
      <c r="AA11" s="8">
        <f t="shared" si="12"/>
        <v>25494.59</v>
      </c>
      <c r="AB11" s="8">
        <f t="shared" si="13"/>
        <v>93.38229557482772</v>
      </c>
      <c r="AC11" s="2">
        <v>25494.59</v>
      </c>
      <c r="AD11" s="8">
        <f t="shared" si="5"/>
        <v>100</v>
      </c>
      <c r="AE11" s="2">
        <v>0</v>
      </c>
      <c r="AF11" s="8">
        <f t="shared" si="6"/>
        <v>0</v>
      </c>
    </row>
    <row r="12" spans="1:32" s="15" customFormat="1" ht="38.25">
      <c r="A12" s="6">
        <f t="shared" si="14"/>
        <v>6</v>
      </c>
      <c r="B12" s="7" t="s">
        <v>302</v>
      </c>
      <c r="C12" s="7" t="s">
        <v>27</v>
      </c>
      <c r="D12" s="7" t="s">
        <v>41</v>
      </c>
      <c r="E12" s="7" t="s">
        <v>42</v>
      </c>
      <c r="F12" s="7" t="s">
        <v>43</v>
      </c>
      <c r="G12" s="8">
        <v>0</v>
      </c>
      <c r="H12" s="9">
        <v>39</v>
      </c>
      <c r="I12" s="9">
        <v>6</v>
      </c>
      <c r="J12" s="9">
        <v>21</v>
      </c>
      <c r="K12" s="10">
        <v>33</v>
      </c>
      <c r="L12" s="11">
        <f t="shared" si="7"/>
        <v>33</v>
      </c>
      <c r="M12" s="11">
        <v>7</v>
      </c>
      <c r="N12" s="8">
        <f t="shared" si="1"/>
        <v>84.61538461538461</v>
      </c>
      <c r="O12" s="12">
        <f t="shared" si="8"/>
        <v>30633.35</v>
      </c>
      <c r="P12" s="12">
        <f t="shared" si="9"/>
        <v>30633.35</v>
      </c>
      <c r="Q12" s="8">
        <f t="shared" si="10"/>
        <v>100</v>
      </c>
      <c r="R12" s="13">
        <v>30633.35</v>
      </c>
      <c r="S12" s="8">
        <f t="shared" si="2"/>
        <v>100</v>
      </c>
      <c r="T12" s="14">
        <v>0</v>
      </c>
      <c r="U12" s="8">
        <f t="shared" si="3"/>
        <v>0</v>
      </c>
      <c r="V12" s="1">
        <v>16</v>
      </c>
      <c r="W12" s="1">
        <v>25</v>
      </c>
      <c r="X12" s="1">
        <v>0</v>
      </c>
      <c r="Y12" s="8">
        <f t="shared" si="4"/>
        <v>41.02564102564102</v>
      </c>
      <c r="Z12" s="8">
        <f t="shared" si="11"/>
        <v>38101.25</v>
      </c>
      <c r="AA12" s="8">
        <f t="shared" si="12"/>
        <v>38101.25</v>
      </c>
      <c r="AB12" s="8">
        <f t="shared" si="13"/>
        <v>100</v>
      </c>
      <c r="AC12" s="2">
        <v>38101.25</v>
      </c>
      <c r="AD12" s="8">
        <f t="shared" si="5"/>
        <v>100</v>
      </c>
      <c r="AE12" s="2">
        <v>0</v>
      </c>
      <c r="AF12" s="8">
        <f t="shared" si="6"/>
        <v>0</v>
      </c>
    </row>
    <row r="13" spans="1:32" s="15" customFormat="1" ht="38.25">
      <c r="A13" s="6">
        <f t="shared" si="14"/>
        <v>7</v>
      </c>
      <c r="B13" s="7" t="s">
        <v>302</v>
      </c>
      <c r="C13" s="7" t="s">
        <v>27</v>
      </c>
      <c r="D13" s="7" t="s">
        <v>44</v>
      </c>
      <c r="E13" s="7" t="s">
        <v>31</v>
      </c>
      <c r="F13" s="7" t="s">
        <v>45</v>
      </c>
      <c r="G13" s="8">
        <v>0</v>
      </c>
      <c r="H13" s="9">
        <v>183</v>
      </c>
      <c r="I13" s="9">
        <v>61</v>
      </c>
      <c r="J13" s="9">
        <v>106</v>
      </c>
      <c r="K13" s="10">
        <v>157</v>
      </c>
      <c r="L13" s="11">
        <f t="shared" si="7"/>
        <v>157</v>
      </c>
      <c r="M13" s="11">
        <v>1</v>
      </c>
      <c r="N13" s="8">
        <f t="shared" si="1"/>
        <v>85.79234972677595</v>
      </c>
      <c r="O13" s="12">
        <f t="shared" si="8"/>
        <v>138702.43</v>
      </c>
      <c r="P13" s="12">
        <f t="shared" si="9"/>
        <v>138702.43</v>
      </c>
      <c r="Q13" s="8">
        <f t="shared" si="10"/>
        <v>100</v>
      </c>
      <c r="R13" s="13">
        <v>136515.31</v>
      </c>
      <c r="S13" s="8">
        <f t="shared" si="2"/>
        <v>98.42315668153759</v>
      </c>
      <c r="T13" s="14">
        <v>2187.12</v>
      </c>
      <c r="U13" s="8">
        <f t="shared" si="3"/>
        <v>1.576843318462409</v>
      </c>
      <c r="V13" s="1">
        <v>33</v>
      </c>
      <c r="W13" s="1">
        <v>42</v>
      </c>
      <c r="X13" s="1">
        <v>2</v>
      </c>
      <c r="Y13" s="8">
        <f t="shared" si="4"/>
        <v>18.0327868852459</v>
      </c>
      <c r="Z13" s="8">
        <f t="shared" si="11"/>
        <v>71893.95</v>
      </c>
      <c r="AA13" s="8">
        <f t="shared" si="12"/>
        <v>71893.95</v>
      </c>
      <c r="AB13" s="8">
        <f t="shared" si="13"/>
        <v>97.04766683310595</v>
      </c>
      <c r="AC13" s="2">
        <v>71893.95</v>
      </c>
      <c r="AD13" s="8">
        <f t="shared" si="5"/>
        <v>100</v>
      </c>
      <c r="AE13" s="2">
        <v>0</v>
      </c>
      <c r="AF13" s="8">
        <f t="shared" si="6"/>
        <v>0</v>
      </c>
    </row>
    <row r="14" spans="1:32" s="15" customFormat="1" ht="38.25">
      <c r="A14" s="6">
        <f t="shared" si="14"/>
        <v>8</v>
      </c>
      <c r="B14" s="7" t="s">
        <v>302</v>
      </c>
      <c r="C14" s="7" t="s">
        <v>27</v>
      </c>
      <c r="D14" s="7" t="s">
        <v>46</v>
      </c>
      <c r="E14" s="7" t="s">
        <v>47</v>
      </c>
      <c r="F14" s="7" t="s">
        <v>48</v>
      </c>
      <c r="G14" s="8">
        <v>0</v>
      </c>
      <c r="H14" s="9">
        <v>29</v>
      </c>
      <c r="I14" s="9">
        <v>17</v>
      </c>
      <c r="J14" s="9">
        <v>11</v>
      </c>
      <c r="K14" s="10">
        <v>26</v>
      </c>
      <c r="L14" s="11">
        <f t="shared" si="7"/>
        <v>26</v>
      </c>
      <c r="M14" s="11">
        <v>2</v>
      </c>
      <c r="N14" s="8">
        <f t="shared" si="1"/>
        <v>89.65517241379311</v>
      </c>
      <c r="O14" s="12">
        <f t="shared" si="8"/>
        <v>27709.86</v>
      </c>
      <c r="P14" s="12">
        <f t="shared" si="9"/>
        <v>27709.86</v>
      </c>
      <c r="Q14" s="8">
        <f t="shared" si="10"/>
        <v>100</v>
      </c>
      <c r="R14" s="13">
        <v>27709.86</v>
      </c>
      <c r="S14" s="8">
        <f t="shared" si="2"/>
        <v>100</v>
      </c>
      <c r="T14" s="14">
        <v>0</v>
      </c>
      <c r="U14" s="8">
        <f t="shared" si="3"/>
        <v>0</v>
      </c>
      <c r="V14" s="1">
        <v>3</v>
      </c>
      <c r="W14" s="1">
        <v>3</v>
      </c>
      <c r="X14" s="1">
        <v>0</v>
      </c>
      <c r="Y14" s="8">
        <f t="shared" si="4"/>
        <v>10.344827586206897</v>
      </c>
      <c r="Z14" s="8">
        <f t="shared" si="11"/>
        <v>13007.35</v>
      </c>
      <c r="AA14" s="8">
        <f t="shared" si="12"/>
        <v>13007.35</v>
      </c>
      <c r="AB14" s="8">
        <f t="shared" si="13"/>
        <v>100</v>
      </c>
      <c r="AC14" s="2">
        <v>13007.35</v>
      </c>
      <c r="AD14" s="8">
        <f t="shared" si="5"/>
        <v>100</v>
      </c>
      <c r="AE14" s="2">
        <v>0</v>
      </c>
      <c r="AF14" s="8">
        <f t="shared" si="6"/>
        <v>0</v>
      </c>
    </row>
    <row r="15" spans="1:32" s="15" customFormat="1" ht="51">
      <c r="A15" s="6">
        <f t="shared" si="14"/>
        <v>9</v>
      </c>
      <c r="B15" s="7" t="s">
        <v>302</v>
      </c>
      <c r="C15" s="7" t="s">
        <v>27</v>
      </c>
      <c r="D15" s="7" t="s">
        <v>49</v>
      </c>
      <c r="E15" s="7" t="s">
        <v>31</v>
      </c>
      <c r="F15" s="7" t="s">
        <v>50</v>
      </c>
      <c r="G15" s="8">
        <v>0</v>
      </c>
      <c r="H15" s="9">
        <v>16</v>
      </c>
      <c r="I15" s="9">
        <v>0</v>
      </c>
      <c r="J15" s="9">
        <v>16</v>
      </c>
      <c r="K15" s="10">
        <v>13</v>
      </c>
      <c r="L15" s="11">
        <f t="shared" si="7"/>
        <v>13</v>
      </c>
      <c r="M15" s="11">
        <v>0</v>
      </c>
      <c r="N15" s="8">
        <f t="shared" si="1"/>
        <v>81.25</v>
      </c>
      <c r="O15" s="12">
        <f t="shared" si="8"/>
        <v>13224.96</v>
      </c>
      <c r="P15" s="12">
        <f t="shared" si="9"/>
        <v>13224.96</v>
      </c>
      <c r="Q15" s="8">
        <f t="shared" si="10"/>
        <v>100</v>
      </c>
      <c r="R15" s="13">
        <v>12742.63</v>
      </c>
      <c r="S15" s="8">
        <f t="shared" si="2"/>
        <v>96.35288121854433</v>
      </c>
      <c r="T15" s="14">
        <v>482.33</v>
      </c>
      <c r="U15" s="8">
        <f t="shared" si="3"/>
        <v>3.6471187814556716</v>
      </c>
      <c r="V15" s="1">
        <v>1</v>
      </c>
      <c r="W15" s="1">
        <v>1</v>
      </c>
      <c r="X15" s="1">
        <v>0</v>
      </c>
      <c r="Y15" s="8">
        <f t="shared" si="4"/>
        <v>6.25</v>
      </c>
      <c r="Z15" s="8">
        <f t="shared" si="11"/>
        <v>2315.17</v>
      </c>
      <c r="AA15" s="8">
        <f t="shared" si="12"/>
        <v>2315.17</v>
      </c>
      <c r="AB15" s="8">
        <f t="shared" si="13"/>
        <v>82.7585344057194</v>
      </c>
      <c r="AC15" s="2">
        <v>2315.17</v>
      </c>
      <c r="AD15" s="8">
        <f t="shared" si="5"/>
        <v>100</v>
      </c>
      <c r="AE15" s="2">
        <v>0</v>
      </c>
      <c r="AF15" s="8">
        <f t="shared" si="6"/>
        <v>0</v>
      </c>
    </row>
    <row r="16" spans="1:32" s="15" customFormat="1" ht="38.25">
      <c r="A16" s="6">
        <f t="shared" si="14"/>
        <v>10</v>
      </c>
      <c r="B16" s="7" t="s">
        <v>51</v>
      </c>
      <c r="C16" s="7" t="s">
        <v>52</v>
      </c>
      <c r="D16" s="7" t="s">
        <v>53</v>
      </c>
      <c r="E16" s="7" t="s">
        <v>54</v>
      </c>
      <c r="F16" s="7" t="s">
        <v>55</v>
      </c>
      <c r="G16" s="8">
        <v>0</v>
      </c>
      <c r="H16" s="9">
        <v>15</v>
      </c>
      <c r="I16" s="9">
        <v>1</v>
      </c>
      <c r="J16" s="9">
        <v>13</v>
      </c>
      <c r="K16" s="10">
        <v>14</v>
      </c>
      <c r="L16" s="11">
        <f t="shared" si="7"/>
        <v>14</v>
      </c>
      <c r="M16" s="11">
        <v>0</v>
      </c>
      <c r="N16" s="8">
        <f t="shared" si="1"/>
        <v>93.33333333333333</v>
      </c>
      <c r="O16" s="12">
        <f t="shared" si="8"/>
        <v>8003.34</v>
      </c>
      <c r="P16" s="12">
        <f t="shared" si="9"/>
        <v>8003.34</v>
      </c>
      <c r="Q16" s="8">
        <f t="shared" si="10"/>
        <v>100</v>
      </c>
      <c r="R16" s="13">
        <v>7666.72</v>
      </c>
      <c r="S16" s="8">
        <f t="shared" si="2"/>
        <v>95.79400600249396</v>
      </c>
      <c r="T16" s="14">
        <v>336.62</v>
      </c>
      <c r="U16" s="8">
        <f t="shared" si="3"/>
        <v>4.205993997506042</v>
      </c>
      <c r="V16" s="1">
        <v>3</v>
      </c>
      <c r="W16" s="1">
        <v>3</v>
      </c>
      <c r="X16" s="1">
        <v>0</v>
      </c>
      <c r="Y16" s="8">
        <f t="shared" si="4"/>
        <v>20</v>
      </c>
      <c r="Z16" s="8">
        <f t="shared" si="11"/>
        <v>19334.3</v>
      </c>
      <c r="AA16" s="8">
        <f t="shared" si="12"/>
        <v>19334.3</v>
      </c>
      <c r="AB16" s="8">
        <f t="shared" si="13"/>
        <v>98.28874297694263</v>
      </c>
      <c r="AC16" s="2">
        <v>19334.3</v>
      </c>
      <c r="AD16" s="8">
        <f t="shared" si="5"/>
        <v>100</v>
      </c>
      <c r="AE16" s="2">
        <v>0</v>
      </c>
      <c r="AF16" s="8">
        <f t="shared" si="6"/>
        <v>0</v>
      </c>
    </row>
    <row r="17" spans="1:32" s="15" customFormat="1" ht="38.25">
      <c r="A17" s="6">
        <f t="shared" si="14"/>
        <v>11</v>
      </c>
      <c r="B17" s="7" t="s">
        <v>302</v>
      </c>
      <c r="C17" s="7" t="s">
        <v>27</v>
      </c>
      <c r="D17" s="7" t="s">
        <v>56</v>
      </c>
      <c r="E17" s="7" t="s">
        <v>31</v>
      </c>
      <c r="F17" s="7" t="s">
        <v>57</v>
      </c>
      <c r="G17" s="8">
        <v>0</v>
      </c>
      <c r="H17" s="9">
        <v>1</v>
      </c>
      <c r="I17" s="9">
        <v>0</v>
      </c>
      <c r="J17" s="9">
        <v>1</v>
      </c>
      <c r="K17" s="10">
        <v>1</v>
      </c>
      <c r="L17" s="11">
        <f t="shared" si="7"/>
        <v>1</v>
      </c>
      <c r="M17" s="11">
        <v>0</v>
      </c>
      <c r="N17" s="8">
        <f t="shared" si="1"/>
        <v>100</v>
      </c>
      <c r="O17" s="12">
        <f t="shared" si="8"/>
        <v>2585.64</v>
      </c>
      <c r="P17" s="12">
        <f t="shared" si="9"/>
        <v>2585.64</v>
      </c>
      <c r="Q17" s="8">
        <f t="shared" si="10"/>
        <v>100</v>
      </c>
      <c r="R17" s="13">
        <v>2585.64</v>
      </c>
      <c r="S17" s="8">
        <f t="shared" si="2"/>
        <v>100</v>
      </c>
      <c r="T17" s="14">
        <v>0</v>
      </c>
      <c r="U17" s="8">
        <f t="shared" si="3"/>
        <v>0</v>
      </c>
      <c r="V17" s="1">
        <v>0</v>
      </c>
      <c r="W17" s="1">
        <v>0</v>
      </c>
      <c r="X17" s="1">
        <v>0</v>
      </c>
      <c r="Y17" s="8">
        <f t="shared" si="4"/>
        <v>0</v>
      </c>
      <c r="Z17" s="8">
        <f t="shared" si="11"/>
        <v>0</v>
      </c>
      <c r="AA17" s="8">
        <f t="shared" si="12"/>
        <v>0</v>
      </c>
      <c r="AB17" s="8">
        <f t="shared" si="13"/>
        <v>0</v>
      </c>
      <c r="AC17" s="2">
        <v>0</v>
      </c>
      <c r="AD17" s="8">
        <f t="shared" si="5"/>
        <v>0</v>
      </c>
      <c r="AE17" s="2">
        <v>0</v>
      </c>
      <c r="AF17" s="8">
        <f t="shared" si="6"/>
        <v>0</v>
      </c>
    </row>
    <row r="18" spans="1:32" s="15" customFormat="1" ht="51">
      <c r="A18" s="6">
        <f t="shared" si="14"/>
        <v>12</v>
      </c>
      <c r="B18" s="7" t="s">
        <v>302</v>
      </c>
      <c r="C18" s="7" t="s">
        <v>27</v>
      </c>
      <c r="D18" s="7" t="s">
        <v>58</v>
      </c>
      <c r="E18" s="7" t="s">
        <v>59</v>
      </c>
      <c r="F18" s="7" t="s">
        <v>60</v>
      </c>
      <c r="G18" s="8">
        <v>0</v>
      </c>
      <c r="H18" s="9">
        <v>22</v>
      </c>
      <c r="I18" s="9">
        <v>9</v>
      </c>
      <c r="J18" s="9">
        <v>12</v>
      </c>
      <c r="K18" s="10">
        <v>17</v>
      </c>
      <c r="L18" s="11">
        <f t="shared" si="7"/>
        <v>17</v>
      </c>
      <c r="M18" s="11">
        <v>0</v>
      </c>
      <c r="N18" s="8">
        <f t="shared" si="1"/>
        <v>77.27272727272727</v>
      </c>
      <c r="O18" s="12">
        <f t="shared" si="8"/>
        <v>14372.93</v>
      </c>
      <c r="P18" s="12">
        <f t="shared" si="9"/>
        <v>14372.93</v>
      </c>
      <c r="Q18" s="8">
        <f t="shared" si="10"/>
        <v>100</v>
      </c>
      <c r="R18" s="13">
        <v>14372.93</v>
      </c>
      <c r="S18" s="8">
        <f t="shared" si="2"/>
        <v>100</v>
      </c>
      <c r="T18" s="14">
        <v>0</v>
      </c>
      <c r="U18" s="8">
        <f t="shared" si="3"/>
        <v>0</v>
      </c>
      <c r="V18" s="1">
        <v>10</v>
      </c>
      <c r="W18" s="1">
        <v>11</v>
      </c>
      <c r="X18" s="1">
        <v>0</v>
      </c>
      <c r="Y18" s="8">
        <f t="shared" si="4"/>
        <v>45.45454545454545</v>
      </c>
      <c r="Z18" s="8">
        <f t="shared" si="11"/>
        <v>4749.47</v>
      </c>
      <c r="AA18" s="8">
        <f t="shared" si="12"/>
        <v>4749.47</v>
      </c>
      <c r="AB18" s="8">
        <f t="shared" si="13"/>
        <v>100</v>
      </c>
      <c r="AC18" s="2">
        <v>4749.47</v>
      </c>
      <c r="AD18" s="8">
        <f t="shared" si="5"/>
        <v>100</v>
      </c>
      <c r="AE18" s="2">
        <v>0</v>
      </c>
      <c r="AF18" s="8">
        <f t="shared" si="6"/>
        <v>0</v>
      </c>
    </row>
    <row r="19" spans="1:32" s="15" customFormat="1" ht="25.5">
      <c r="A19" s="6">
        <f t="shared" si="14"/>
        <v>13</v>
      </c>
      <c r="B19" s="7" t="s">
        <v>302</v>
      </c>
      <c r="C19" s="7" t="s">
        <v>27</v>
      </c>
      <c r="D19" s="7" t="s">
        <v>61</v>
      </c>
      <c r="E19" s="7" t="s">
        <v>31</v>
      </c>
      <c r="F19" s="7" t="s">
        <v>62</v>
      </c>
      <c r="G19" s="8">
        <v>0</v>
      </c>
      <c r="H19" s="9">
        <v>1</v>
      </c>
      <c r="I19" s="9">
        <v>1</v>
      </c>
      <c r="J19" s="9">
        <v>0</v>
      </c>
      <c r="K19" s="10">
        <v>1</v>
      </c>
      <c r="L19" s="11">
        <f t="shared" si="7"/>
        <v>1</v>
      </c>
      <c r="M19" s="11">
        <v>0</v>
      </c>
      <c r="N19" s="8">
        <f t="shared" si="1"/>
        <v>100</v>
      </c>
      <c r="O19" s="12">
        <f t="shared" si="8"/>
        <v>560.79</v>
      </c>
      <c r="P19" s="12">
        <f t="shared" si="9"/>
        <v>560.79</v>
      </c>
      <c r="Q19" s="8">
        <f t="shared" si="10"/>
        <v>100</v>
      </c>
      <c r="R19" s="13">
        <v>560.79</v>
      </c>
      <c r="S19" s="8">
        <f t="shared" si="2"/>
        <v>100</v>
      </c>
      <c r="T19" s="14">
        <v>0</v>
      </c>
      <c r="U19" s="8">
        <f t="shared" si="3"/>
        <v>0</v>
      </c>
      <c r="V19" s="1">
        <v>0</v>
      </c>
      <c r="W19" s="1">
        <v>0</v>
      </c>
      <c r="X19" s="1">
        <v>0</v>
      </c>
      <c r="Y19" s="8">
        <f t="shared" si="4"/>
        <v>0</v>
      </c>
      <c r="Z19" s="8">
        <f t="shared" si="11"/>
        <v>0</v>
      </c>
      <c r="AA19" s="8">
        <f t="shared" si="12"/>
        <v>0</v>
      </c>
      <c r="AB19" s="8">
        <f t="shared" si="13"/>
        <v>0</v>
      </c>
      <c r="AC19" s="2">
        <v>0</v>
      </c>
      <c r="AD19" s="8">
        <f t="shared" si="5"/>
        <v>0</v>
      </c>
      <c r="AE19" s="2">
        <v>0</v>
      </c>
      <c r="AF19" s="8">
        <f t="shared" si="6"/>
        <v>0</v>
      </c>
    </row>
    <row r="20" spans="1:32" s="15" customFormat="1" ht="51">
      <c r="A20" s="6">
        <f t="shared" si="14"/>
        <v>14</v>
      </c>
      <c r="B20" s="7" t="s">
        <v>302</v>
      </c>
      <c r="C20" s="7" t="s">
        <v>27</v>
      </c>
      <c r="D20" s="7" t="s">
        <v>63</v>
      </c>
      <c r="E20" s="7" t="s">
        <v>31</v>
      </c>
      <c r="F20" s="7" t="s">
        <v>64</v>
      </c>
      <c r="G20" s="8">
        <v>0</v>
      </c>
      <c r="H20" s="9">
        <v>93</v>
      </c>
      <c r="I20" s="9">
        <v>43</v>
      </c>
      <c r="J20" s="9">
        <v>46</v>
      </c>
      <c r="K20" s="10">
        <v>77</v>
      </c>
      <c r="L20" s="11">
        <f t="shared" si="7"/>
        <v>77</v>
      </c>
      <c r="M20" s="11">
        <v>17</v>
      </c>
      <c r="N20" s="8">
        <f t="shared" si="1"/>
        <v>82.79569892473118</v>
      </c>
      <c r="O20" s="12">
        <f t="shared" si="8"/>
        <v>69413.39</v>
      </c>
      <c r="P20" s="12">
        <f t="shared" si="9"/>
        <v>69413.39</v>
      </c>
      <c r="Q20" s="8">
        <f t="shared" si="10"/>
        <v>100</v>
      </c>
      <c r="R20" s="13">
        <v>67294.14</v>
      </c>
      <c r="S20" s="8">
        <f t="shared" si="2"/>
        <v>96.94691470910728</v>
      </c>
      <c r="T20" s="14">
        <v>2119.25</v>
      </c>
      <c r="U20" s="8">
        <f t="shared" si="3"/>
        <v>3.0530852908927226</v>
      </c>
      <c r="V20" s="1">
        <v>14</v>
      </c>
      <c r="W20" s="1">
        <v>21</v>
      </c>
      <c r="X20" s="1">
        <v>2</v>
      </c>
      <c r="Y20" s="8">
        <f t="shared" si="4"/>
        <v>15.053763440860216</v>
      </c>
      <c r="Z20" s="8">
        <f t="shared" si="11"/>
        <v>47663.58</v>
      </c>
      <c r="AA20" s="8">
        <f t="shared" si="12"/>
        <v>47663.58</v>
      </c>
      <c r="AB20" s="8">
        <f t="shared" si="13"/>
        <v>95.74301019046125</v>
      </c>
      <c r="AC20" s="2">
        <v>47663.58</v>
      </c>
      <c r="AD20" s="8">
        <f t="shared" si="5"/>
        <v>100</v>
      </c>
      <c r="AE20" s="2">
        <v>0</v>
      </c>
      <c r="AF20" s="8">
        <f t="shared" si="6"/>
        <v>0</v>
      </c>
    </row>
    <row r="21" spans="1:32" s="15" customFormat="1" ht="38.25">
      <c r="A21" s="6">
        <f t="shared" si="14"/>
        <v>15</v>
      </c>
      <c r="B21" s="7" t="s">
        <v>302</v>
      </c>
      <c r="C21" s="7" t="s">
        <v>27</v>
      </c>
      <c r="D21" s="7" t="s">
        <v>65</v>
      </c>
      <c r="E21" s="7" t="s">
        <v>27</v>
      </c>
      <c r="F21" s="7" t="s">
        <v>27</v>
      </c>
      <c r="G21" s="8">
        <v>0</v>
      </c>
      <c r="H21" s="9">
        <v>2</v>
      </c>
      <c r="I21" s="9">
        <v>0</v>
      </c>
      <c r="J21" s="9">
        <v>2</v>
      </c>
      <c r="K21" s="10">
        <v>2</v>
      </c>
      <c r="L21" s="11">
        <f t="shared" si="7"/>
        <v>2</v>
      </c>
      <c r="M21" s="11">
        <v>0</v>
      </c>
      <c r="N21" s="8">
        <f t="shared" si="1"/>
        <v>100</v>
      </c>
      <c r="O21" s="12">
        <f t="shared" si="8"/>
        <v>602.91</v>
      </c>
      <c r="P21" s="12">
        <f t="shared" si="9"/>
        <v>602.91</v>
      </c>
      <c r="Q21" s="8">
        <f t="shared" si="10"/>
        <v>100</v>
      </c>
      <c r="R21" s="13">
        <v>602.91</v>
      </c>
      <c r="S21" s="8">
        <f t="shared" si="2"/>
        <v>100</v>
      </c>
      <c r="T21" s="14">
        <v>0</v>
      </c>
      <c r="U21" s="8">
        <f t="shared" si="3"/>
        <v>0</v>
      </c>
      <c r="V21" s="1">
        <v>0</v>
      </c>
      <c r="W21" s="1">
        <v>0</v>
      </c>
      <c r="X21" s="1">
        <v>0</v>
      </c>
      <c r="Y21" s="8">
        <f t="shared" si="4"/>
        <v>0</v>
      </c>
      <c r="Z21" s="8">
        <f t="shared" si="11"/>
        <v>0</v>
      </c>
      <c r="AA21" s="8">
        <f t="shared" si="12"/>
        <v>0</v>
      </c>
      <c r="AB21" s="8">
        <f t="shared" si="13"/>
        <v>0</v>
      </c>
      <c r="AC21" s="2">
        <v>0</v>
      </c>
      <c r="AD21" s="8">
        <f t="shared" si="5"/>
        <v>0</v>
      </c>
      <c r="AE21" s="2">
        <v>0</v>
      </c>
      <c r="AF21" s="8">
        <f t="shared" si="6"/>
        <v>0</v>
      </c>
    </row>
    <row r="22" spans="1:32" s="15" customFormat="1" ht="38.25">
      <c r="A22" s="6">
        <f t="shared" si="14"/>
        <v>16</v>
      </c>
      <c r="B22" s="7" t="s">
        <v>302</v>
      </c>
      <c r="C22" s="7" t="s">
        <v>27</v>
      </c>
      <c r="D22" s="7" t="s">
        <v>66</v>
      </c>
      <c r="E22" s="7" t="s">
        <v>31</v>
      </c>
      <c r="F22" s="7" t="s">
        <v>67</v>
      </c>
      <c r="G22" s="8">
        <v>0</v>
      </c>
      <c r="H22" s="9">
        <v>51</v>
      </c>
      <c r="I22" s="9">
        <v>19</v>
      </c>
      <c r="J22" s="9">
        <v>25</v>
      </c>
      <c r="K22" s="10">
        <v>44</v>
      </c>
      <c r="L22" s="11">
        <f t="shared" si="7"/>
        <v>44</v>
      </c>
      <c r="M22" s="11">
        <v>1</v>
      </c>
      <c r="N22" s="8">
        <f t="shared" si="1"/>
        <v>86.27450980392157</v>
      </c>
      <c r="O22" s="12">
        <f t="shared" si="8"/>
        <v>53343.17</v>
      </c>
      <c r="P22" s="12">
        <f t="shared" si="9"/>
        <v>53343.17</v>
      </c>
      <c r="Q22" s="8">
        <f t="shared" si="10"/>
        <v>100</v>
      </c>
      <c r="R22" s="13">
        <v>53343.17</v>
      </c>
      <c r="S22" s="8">
        <f t="shared" si="2"/>
        <v>100</v>
      </c>
      <c r="T22" s="14">
        <v>0</v>
      </c>
      <c r="U22" s="8">
        <f t="shared" si="3"/>
        <v>0</v>
      </c>
      <c r="V22" s="1">
        <v>0</v>
      </c>
      <c r="W22" s="1">
        <v>0</v>
      </c>
      <c r="X22" s="1">
        <v>0</v>
      </c>
      <c r="Y22" s="8">
        <f t="shared" si="4"/>
        <v>0</v>
      </c>
      <c r="Z22" s="8">
        <f t="shared" si="11"/>
        <v>0</v>
      </c>
      <c r="AA22" s="8">
        <f t="shared" si="12"/>
        <v>0</v>
      </c>
      <c r="AB22" s="8">
        <f t="shared" si="13"/>
        <v>0</v>
      </c>
      <c r="AC22" s="2">
        <v>0</v>
      </c>
      <c r="AD22" s="8">
        <f t="shared" si="5"/>
        <v>0</v>
      </c>
      <c r="AE22" s="2">
        <v>0</v>
      </c>
      <c r="AF22" s="8">
        <f t="shared" si="6"/>
        <v>0</v>
      </c>
    </row>
    <row r="23" spans="1:32" s="15" customFormat="1" ht="38.25">
      <c r="A23" s="6">
        <f t="shared" si="14"/>
        <v>17</v>
      </c>
      <c r="B23" s="7" t="s">
        <v>302</v>
      </c>
      <c r="C23" s="7" t="s">
        <v>27</v>
      </c>
      <c r="D23" s="7" t="s">
        <v>68</v>
      </c>
      <c r="E23" s="7" t="s">
        <v>69</v>
      </c>
      <c r="F23" s="7" t="s">
        <v>70</v>
      </c>
      <c r="G23" s="8">
        <v>0</v>
      </c>
      <c r="H23" s="9">
        <v>35</v>
      </c>
      <c r="I23" s="9">
        <v>0</v>
      </c>
      <c r="J23" s="9">
        <v>35</v>
      </c>
      <c r="K23" s="10">
        <v>30</v>
      </c>
      <c r="L23" s="11">
        <f t="shared" si="7"/>
        <v>30</v>
      </c>
      <c r="M23" s="11">
        <v>0</v>
      </c>
      <c r="N23" s="8">
        <f t="shared" si="1"/>
        <v>85.71428571428571</v>
      </c>
      <c r="O23" s="12">
        <f t="shared" si="8"/>
        <v>39118.26</v>
      </c>
      <c r="P23" s="12">
        <f t="shared" si="9"/>
        <v>39118.26</v>
      </c>
      <c r="Q23" s="8">
        <f t="shared" si="10"/>
        <v>100</v>
      </c>
      <c r="R23" s="13">
        <v>39118.26</v>
      </c>
      <c r="S23" s="8">
        <f t="shared" si="2"/>
        <v>100</v>
      </c>
      <c r="T23" s="14">
        <v>0</v>
      </c>
      <c r="U23" s="8">
        <f t="shared" si="3"/>
        <v>0</v>
      </c>
      <c r="V23" s="1">
        <v>7</v>
      </c>
      <c r="W23" s="1">
        <v>10</v>
      </c>
      <c r="X23" s="1">
        <v>0</v>
      </c>
      <c r="Y23" s="8">
        <f t="shared" si="4"/>
        <v>20</v>
      </c>
      <c r="Z23" s="8">
        <f t="shared" si="11"/>
        <v>18348.22</v>
      </c>
      <c r="AA23" s="8">
        <f t="shared" si="12"/>
        <v>18348.22</v>
      </c>
      <c r="AB23" s="8">
        <f t="shared" si="13"/>
        <v>100</v>
      </c>
      <c r="AC23" s="2">
        <v>18348.22</v>
      </c>
      <c r="AD23" s="8">
        <f t="shared" si="5"/>
        <v>100</v>
      </c>
      <c r="AE23" s="2">
        <v>0</v>
      </c>
      <c r="AF23" s="8">
        <f t="shared" si="6"/>
        <v>0</v>
      </c>
    </row>
    <row r="24" spans="1:32" s="15" customFormat="1" ht="51">
      <c r="A24" s="6">
        <f t="shared" si="14"/>
        <v>18</v>
      </c>
      <c r="B24" s="7" t="s">
        <v>302</v>
      </c>
      <c r="C24" s="7" t="s">
        <v>27</v>
      </c>
      <c r="D24" s="7" t="s">
        <v>71</v>
      </c>
      <c r="E24" s="7" t="s">
        <v>69</v>
      </c>
      <c r="F24" s="7" t="s">
        <v>72</v>
      </c>
      <c r="G24" s="8">
        <v>0</v>
      </c>
      <c r="H24" s="9">
        <v>1</v>
      </c>
      <c r="I24" s="9">
        <v>0</v>
      </c>
      <c r="J24" s="9">
        <v>1</v>
      </c>
      <c r="K24" s="10">
        <v>0</v>
      </c>
      <c r="L24" s="11">
        <f t="shared" si="7"/>
        <v>0</v>
      </c>
      <c r="M24" s="11">
        <v>0</v>
      </c>
      <c r="N24" s="8">
        <f t="shared" si="1"/>
        <v>0</v>
      </c>
      <c r="O24" s="12">
        <f t="shared" si="8"/>
        <v>0</v>
      </c>
      <c r="P24" s="12">
        <f t="shared" si="9"/>
        <v>0</v>
      </c>
      <c r="Q24" s="8">
        <f t="shared" si="10"/>
        <v>0</v>
      </c>
      <c r="R24" s="13">
        <v>0</v>
      </c>
      <c r="S24" s="8">
        <f t="shared" si="2"/>
        <v>0</v>
      </c>
      <c r="T24" s="14">
        <v>0</v>
      </c>
      <c r="U24" s="8">
        <f t="shared" si="3"/>
        <v>0</v>
      </c>
      <c r="V24" s="1">
        <v>0</v>
      </c>
      <c r="W24" s="1">
        <v>0</v>
      </c>
      <c r="X24" s="1">
        <v>0</v>
      </c>
      <c r="Y24" s="8">
        <f t="shared" si="4"/>
        <v>0</v>
      </c>
      <c r="Z24" s="8">
        <f t="shared" si="11"/>
        <v>0</v>
      </c>
      <c r="AA24" s="8">
        <f t="shared" si="12"/>
        <v>0</v>
      </c>
      <c r="AB24" s="8">
        <f t="shared" si="13"/>
        <v>0</v>
      </c>
      <c r="AC24" s="2">
        <v>0</v>
      </c>
      <c r="AD24" s="8">
        <f t="shared" si="5"/>
        <v>0</v>
      </c>
      <c r="AE24" s="2">
        <v>0</v>
      </c>
      <c r="AF24" s="8">
        <f t="shared" si="6"/>
        <v>0</v>
      </c>
    </row>
    <row r="25" spans="1:32" s="15" customFormat="1" ht="25.5">
      <c r="A25" s="6">
        <f t="shared" si="14"/>
        <v>19</v>
      </c>
      <c r="B25" s="7" t="s">
        <v>302</v>
      </c>
      <c r="C25" s="7" t="s">
        <v>27</v>
      </c>
      <c r="D25" s="7" t="s">
        <v>73</v>
      </c>
      <c r="E25" s="7" t="s">
        <v>31</v>
      </c>
      <c r="F25" s="7" t="s">
        <v>74</v>
      </c>
      <c r="G25" s="8">
        <v>0</v>
      </c>
      <c r="H25" s="9">
        <v>36</v>
      </c>
      <c r="I25" s="9">
        <v>5</v>
      </c>
      <c r="J25" s="9">
        <v>23</v>
      </c>
      <c r="K25" s="10">
        <v>29</v>
      </c>
      <c r="L25" s="11">
        <f t="shared" si="7"/>
        <v>29</v>
      </c>
      <c r="M25" s="11">
        <v>0</v>
      </c>
      <c r="N25" s="8">
        <f t="shared" si="1"/>
        <v>80.55555555555556</v>
      </c>
      <c r="O25" s="12">
        <f t="shared" si="8"/>
        <v>18498.95</v>
      </c>
      <c r="P25" s="12">
        <f t="shared" si="9"/>
        <v>18498.95</v>
      </c>
      <c r="Q25" s="8">
        <f t="shared" si="10"/>
        <v>100</v>
      </c>
      <c r="R25" s="13">
        <v>18498.95</v>
      </c>
      <c r="S25" s="8">
        <f t="shared" si="2"/>
        <v>100</v>
      </c>
      <c r="T25" s="14">
        <v>0</v>
      </c>
      <c r="U25" s="8">
        <f t="shared" si="3"/>
        <v>0</v>
      </c>
      <c r="V25" s="1">
        <v>14</v>
      </c>
      <c r="W25" s="1">
        <v>23</v>
      </c>
      <c r="X25" s="1">
        <v>2</v>
      </c>
      <c r="Y25" s="8">
        <f t="shared" si="4"/>
        <v>38.88888888888889</v>
      </c>
      <c r="Z25" s="8">
        <f t="shared" si="11"/>
        <v>25556.88</v>
      </c>
      <c r="AA25" s="8">
        <f t="shared" si="12"/>
        <v>25556.88</v>
      </c>
      <c r="AB25" s="8">
        <f t="shared" si="13"/>
        <v>100</v>
      </c>
      <c r="AC25" s="2">
        <v>25556.88</v>
      </c>
      <c r="AD25" s="8">
        <f t="shared" si="5"/>
        <v>100</v>
      </c>
      <c r="AE25" s="2">
        <v>0</v>
      </c>
      <c r="AF25" s="8">
        <f t="shared" si="6"/>
        <v>0</v>
      </c>
    </row>
    <row r="26" spans="1:32" s="15" customFormat="1" ht="38.25">
      <c r="A26" s="6">
        <f t="shared" si="14"/>
        <v>20</v>
      </c>
      <c r="B26" s="7" t="s">
        <v>302</v>
      </c>
      <c r="C26" s="7" t="s">
        <v>27</v>
      </c>
      <c r="D26" s="7" t="s">
        <v>75</v>
      </c>
      <c r="E26" s="7" t="s">
        <v>31</v>
      </c>
      <c r="F26" s="7" t="s">
        <v>76</v>
      </c>
      <c r="G26" s="8">
        <v>0</v>
      </c>
      <c r="H26" s="9">
        <v>20</v>
      </c>
      <c r="I26" s="9">
        <v>0</v>
      </c>
      <c r="J26" s="9">
        <v>20</v>
      </c>
      <c r="K26" s="10">
        <v>16</v>
      </c>
      <c r="L26" s="11">
        <f t="shared" si="7"/>
        <v>16</v>
      </c>
      <c r="M26" s="11">
        <v>2</v>
      </c>
      <c r="N26" s="8">
        <f t="shared" si="1"/>
        <v>80</v>
      </c>
      <c r="O26" s="12">
        <f t="shared" si="8"/>
        <v>8201.73</v>
      </c>
      <c r="P26" s="12">
        <f t="shared" si="9"/>
        <v>8201.73</v>
      </c>
      <c r="Q26" s="8">
        <f t="shared" si="10"/>
        <v>100</v>
      </c>
      <c r="R26" s="13">
        <v>7778.44</v>
      </c>
      <c r="S26" s="8">
        <f t="shared" si="2"/>
        <v>94.83901567108403</v>
      </c>
      <c r="T26" s="14">
        <v>423.29</v>
      </c>
      <c r="U26" s="8">
        <f t="shared" si="3"/>
        <v>5.160984328915974</v>
      </c>
      <c r="V26" s="1">
        <v>0</v>
      </c>
      <c r="W26" s="1">
        <v>0</v>
      </c>
      <c r="X26" s="1">
        <v>0</v>
      </c>
      <c r="Y26" s="8">
        <f t="shared" si="4"/>
        <v>0</v>
      </c>
      <c r="Z26" s="8">
        <f t="shared" si="11"/>
        <v>0</v>
      </c>
      <c r="AA26" s="8">
        <f t="shared" si="12"/>
        <v>0</v>
      </c>
      <c r="AB26" s="8">
        <f t="shared" si="13"/>
        <v>0</v>
      </c>
      <c r="AC26" s="2">
        <v>0</v>
      </c>
      <c r="AD26" s="8">
        <f t="shared" si="5"/>
        <v>0</v>
      </c>
      <c r="AE26" s="2">
        <v>0</v>
      </c>
      <c r="AF26" s="8">
        <f t="shared" si="6"/>
        <v>0</v>
      </c>
    </row>
    <row r="27" spans="1:32" s="15" customFormat="1" ht="51">
      <c r="A27" s="6">
        <f t="shared" si="14"/>
        <v>21</v>
      </c>
      <c r="B27" s="7" t="s">
        <v>302</v>
      </c>
      <c r="C27" s="7" t="s">
        <v>27</v>
      </c>
      <c r="D27" s="7" t="s">
        <v>77</v>
      </c>
      <c r="E27" s="7" t="s">
        <v>78</v>
      </c>
      <c r="F27" s="7" t="s">
        <v>79</v>
      </c>
      <c r="G27" s="8">
        <v>0</v>
      </c>
      <c r="H27" s="9">
        <v>24</v>
      </c>
      <c r="I27" s="9">
        <v>6</v>
      </c>
      <c r="J27" s="9">
        <v>15</v>
      </c>
      <c r="K27" s="10">
        <v>17</v>
      </c>
      <c r="L27" s="11">
        <f t="shared" si="7"/>
        <v>17</v>
      </c>
      <c r="M27" s="11">
        <v>3</v>
      </c>
      <c r="N27" s="8">
        <f t="shared" si="1"/>
        <v>70.83333333333334</v>
      </c>
      <c r="O27" s="12">
        <f t="shared" si="8"/>
        <v>12851.460000000001</v>
      </c>
      <c r="P27" s="12">
        <f t="shared" si="9"/>
        <v>12851.460000000001</v>
      </c>
      <c r="Q27" s="8">
        <f t="shared" si="10"/>
        <v>100</v>
      </c>
      <c r="R27" s="13">
        <v>11958.54</v>
      </c>
      <c r="S27" s="8">
        <f t="shared" si="2"/>
        <v>93.05199564874341</v>
      </c>
      <c r="T27" s="14">
        <v>892.92</v>
      </c>
      <c r="U27" s="8">
        <f t="shared" si="3"/>
        <v>6.948004351256588</v>
      </c>
      <c r="V27" s="1">
        <v>9</v>
      </c>
      <c r="W27" s="1">
        <v>12</v>
      </c>
      <c r="X27" s="1">
        <v>2</v>
      </c>
      <c r="Y27" s="8">
        <f t="shared" si="4"/>
        <v>37.5</v>
      </c>
      <c r="Z27" s="8">
        <f t="shared" si="11"/>
        <v>13976.03</v>
      </c>
      <c r="AA27" s="8">
        <f t="shared" si="12"/>
        <v>13976.03</v>
      </c>
      <c r="AB27" s="8">
        <f t="shared" si="13"/>
        <v>93.99473399264912</v>
      </c>
      <c r="AC27" s="2">
        <v>13976.03</v>
      </c>
      <c r="AD27" s="8">
        <f t="shared" si="5"/>
        <v>100</v>
      </c>
      <c r="AE27" s="2">
        <v>0</v>
      </c>
      <c r="AF27" s="8">
        <f t="shared" si="6"/>
        <v>0</v>
      </c>
    </row>
    <row r="28" spans="1:32" s="15" customFormat="1" ht="51">
      <c r="A28" s="6">
        <f t="shared" si="14"/>
        <v>22</v>
      </c>
      <c r="B28" s="7" t="s">
        <v>302</v>
      </c>
      <c r="C28" s="7" t="s">
        <v>27</v>
      </c>
      <c r="D28" s="7" t="s">
        <v>80</v>
      </c>
      <c r="E28" s="7" t="s">
        <v>59</v>
      </c>
      <c r="F28" s="7" t="s">
        <v>81</v>
      </c>
      <c r="G28" s="8">
        <v>0</v>
      </c>
      <c r="H28" s="9">
        <v>30</v>
      </c>
      <c r="I28" s="9">
        <v>8</v>
      </c>
      <c r="J28" s="9">
        <v>22</v>
      </c>
      <c r="K28" s="10">
        <v>22</v>
      </c>
      <c r="L28" s="11">
        <f t="shared" si="7"/>
        <v>22</v>
      </c>
      <c r="M28" s="11">
        <v>1</v>
      </c>
      <c r="N28" s="8">
        <f t="shared" si="1"/>
        <v>73.33333333333333</v>
      </c>
      <c r="O28" s="12">
        <f t="shared" si="8"/>
        <v>15461.880000000001</v>
      </c>
      <c r="P28" s="12">
        <f t="shared" si="9"/>
        <v>15461.880000000001</v>
      </c>
      <c r="Q28" s="8">
        <f t="shared" si="10"/>
        <v>100</v>
      </c>
      <c r="R28" s="13">
        <v>15076.69</v>
      </c>
      <c r="S28" s="8">
        <f t="shared" si="2"/>
        <v>97.50877642304816</v>
      </c>
      <c r="T28" s="14">
        <v>385.19</v>
      </c>
      <c r="U28" s="8">
        <f t="shared" si="3"/>
        <v>2.4912235769518323</v>
      </c>
      <c r="V28" s="1">
        <v>8</v>
      </c>
      <c r="W28" s="1">
        <v>9</v>
      </c>
      <c r="X28" s="1">
        <v>0</v>
      </c>
      <c r="Y28" s="8">
        <f t="shared" si="4"/>
        <v>26.666666666666668</v>
      </c>
      <c r="Z28" s="8">
        <f t="shared" si="11"/>
        <v>14874.93</v>
      </c>
      <c r="AA28" s="8">
        <f t="shared" si="12"/>
        <v>14874.93</v>
      </c>
      <c r="AB28" s="8">
        <f t="shared" si="13"/>
        <v>97.47583898422818</v>
      </c>
      <c r="AC28" s="2">
        <v>14874.93</v>
      </c>
      <c r="AD28" s="8">
        <f t="shared" si="5"/>
        <v>100</v>
      </c>
      <c r="AE28" s="2">
        <v>0</v>
      </c>
      <c r="AF28" s="8">
        <f t="shared" si="6"/>
        <v>0</v>
      </c>
    </row>
    <row r="29" spans="1:32" s="15" customFormat="1" ht="38.25">
      <c r="A29" s="6">
        <f t="shared" si="14"/>
        <v>23</v>
      </c>
      <c r="B29" s="7" t="s">
        <v>302</v>
      </c>
      <c r="C29" s="7" t="s">
        <v>27</v>
      </c>
      <c r="D29" s="7" t="s">
        <v>82</v>
      </c>
      <c r="E29" s="7" t="s">
        <v>31</v>
      </c>
      <c r="F29" s="7" t="s">
        <v>83</v>
      </c>
      <c r="G29" s="8">
        <v>0</v>
      </c>
      <c r="H29" s="9">
        <v>28</v>
      </c>
      <c r="I29" s="9">
        <v>3</v>
      </c>
      <c r="J29" s="9">
        <v>20</v>
      </c>
      <c r="K29" s="10">
        <v>18</v>
      </c>
      <c r="L29" s="11">
        <f t="shared" si="7"/>
        <v>18</v>
      </c>
      <c r="M29" s="11">
        <v>2</v>
      </c>
      <c r="N29" s="8">
        <f t="shared" si="1"/>
        <v>64.28571428571429</v>
      </c>
      <c r="O29" s="12">
        <f t="shared" si="8"/>
        <v>25114.39</v>
      </c>
      <c r="P29" s="12">
        <f t="shared" si="9"/>
        <v>25114.39</v>
      </c>
      <c r="Q29" s="8">
        <f t="shared" si="10"/>
        <v>100</v>
      </c>
      <c r="R29" s="13">
        <v>25114.39</v>
      </c>
      <c r="S29" s="8">
        <f t="shared" si="2"/>
        <v>100</v>
      </c>
      <c r="T29" s="14">
        <v>0</v>
      </c>
      <c r="U29" s="8">
        <f t="shared" si="3"/>
        <v>0</v>
      </c>
      <c r="V29" s="1">
        <v>4</v>
      </c>
      <c r="W29" s="1">
        <v>5</v>
      </c>
      <c r="X29" s="1">
        <v>0</v>
      </c>
      <c r="Y29" s="8">
        <f t="shared" si="4"/>
        <v>14.285714285714285</v>
      </c>
      <c r="Z29" s="8">
        <f t="shared" si="11"/>
        <v>4299.01</v>
      </c>
      <c r="AA29" s="8">
        <f t="shared" si="12"/>
        <v>4299.01</v>
      </c>
      <c r="AB29" s="8">
        <f t="shared" si="13"/>
        <v>100</v>
      </c>
      <c r="AC29" s="2">
        <v>4299.01</v>
      </c>
      <c r="AD29" s="8">
        <f t="shared" si="5"/>
        <v>100</v>
      </c>
      <c r="AE29" s="2">
        <v>0</v>
      </c>
      <c r="AF29" s="8">
        <f t="shared" si="6"/>
        <v>0</v>
      </c>
    </row>
    <row r="30" spans="1:32" s="15" customFormat="1" ht="38.25">
      <c r="A30" s="6">
        <f t="shared" si="14"/>
        <v>24</v>
      </c>
      <c r="B30" s="7" t="s">
        <v>302</v>
      </c>
      <c r="C30" s="7" t="s">
        <v>27</v>
      </c>
      <c r="D30" s="7" t="s">
        <v>84</v>
      </c>
      <c r="E30" s="7" t="s">
        <v>31</v>
      </c>
      <c r="F30" s="7" t="s">
        <v>85</v>
      </c>
      <c r="G30" s="8">
        <v>0</v>
      </c>
      <c r="H30" s="9">
        <v>13</v>
      </c>
      <c r="I30" s="9">
        <v>0</v>
      </c>
      <c r="J30" s="9">
        <v>10</v>
      </c>
      <c r="K30" s="10">
        <v>10</v>
      </c>
      <c r="L30" s="11">
        <f t="shared" si="7"/>
        <v>10</v>
      </c>
      <c r="M30" s="11">
        <v>2</v>
      </c>
      <c r="N30" s="8">
        <f t="shared" si="1"/>
        <v>76.92307692307693</v>
      </c>
      <c r="O30" s="12">
        <f t="shared" si="8"/>
        <v>6780.88</v>
      </c>
      <c r="P30" s="12">
        <f t="shared" si="9"/>
        <v>6780.88</v>
      </c>
      <c r="Q30" s="8">
        <f t="shared" si="10"/>
        <v>100</v>
      </c>
      <c r="R30" s="13">
        <v>6780.88</v>
      </c>
      <c r="S30" s="8">
        <f t="shared" si="2"/>
        <v>100</v>
      </c>
      <c r="T30" s="14">
        <v>0</v>
      </c>
      <c r="U30" s="8">
        <f t="shared" si="3"/>
        <v>0</v>
      </c>
      <c r="V30" s="1">
        <v>5</v>
      </c>
      <c r="W30" s="1">
        <v>5</v>
      </c>
      <c r="X30" s="1">
        <v>2</v>
      </c>
      <c r="Y30" s="8">
        <f t="shared" si="4"/>
        <v>38.46153846153847</v>
      </c>
      <c r="Z30" s="8">
        <f t="shared" si="11"/>
        <v>4872.35</v>
      </c>
      <c r="AA30" s="8">
        <f t="shared" si="12"/>
        <v>4872.35</v>
      </c>
      <c r="AB30" s="8">
        <f t="shared" si="13"/>
        <v>100</v>
      </c>
      <c r="AC30" s="2">
        <v>4872.35</v>
      </c>
      <c r="AD30" s="8">
        <f t="shared" si="5"/>
        <v>100</v>
      </c>
      <c r="AE30" s="2">
        <v>0</v>
      </c>
      <c r="AF30" s="8">
        <f t="shared" si="6"/>
        <v>0</v>
      </c>
    </row>
    <row r="31" spans="1:32" s="15" customFormat="1" ht="38.25">
      <c r="A31" s="6">
        <f t="shared" si="14"/>
        <v>25</v>
      </c>
      <c r="B31" s="7" t="s">
        <v>302</v>
      </c>
      <c r="C31" s="7" t="s">
        <v>27</v>
      </c>
      <c r="D31" s="7" t="s">
        <v>86</v>
      </c>
      <c r="E31" s="7" t="s">
        <v>31</v>
      </c>
      <c r="F31" s="7" t="s">
        <v>27</v>
      </c>
      <c r="G31" s="8">
        <v>0</v>
      </c>
      <c r="H31" s="9">
        <v>1</v>
      </c>
      <c r="I31" s="9">
        <v>1</v>
      </c>
      <c r="J31" s="9">
        <v>0</v>
      </c>
      <c r="K31" s="10">
        <v>1</v>
      </c>
      <c r="L31" s="11">
        <f t="shared" si="7"/>
        <v>1</v>
      </c>
      <c r="M31" s="11">
        <v>0</v>
      </c>
      <c r="N31" s="8">
        <f t="shared" si="1"/>
        <v>100</v>
      </c>
      <c r="O31" s="12">
        <f t="shared" si="8"/>
        <v>404.99</v>
      </c>
      <c r="P31" s="12">
        <f t="shared" si="9"/>
        <v>404.99</v>
      </c>
      <c r="Q31" s="8">
        <f t="shared" si="10"/>
        <v>100</v>
      </c>
      <c r="R31" s="13">
        <v>404.99</v>
      </c>
      <c r="S31" s="8">
        <f t="shared" si="2"/>
        <v>100</v>
      </c>
      <c r="T31" s="14">
        <v>0</v>
      </c>
      <c r="U31" s="8">
        <f t="shared" si="3"/>
        <v>0</v>
      </c>
      <c r="V31" s="1">
        <v>0</v>
      </c>
      <c r="W31" s="1">
        <v>0</v>
      </c>
      <c r="X31" s="1">
        <v>0</v>
      </c>
      <c r="Y31" s="8">
        <f t="shared" si="4"/>
        <v>0</v>
      </c>
      <c r="Z31" s="8">
        <f t="shared" si="11"/>
        <v>0</v>
      </c>
      <c r="AA31" s="8">
        <f t="shared" si="12"/>
        <v>0</v>
      </c>
      <c r="AB31" s="8">
        <f t="shared" si="13"/>
        <v>0</v>
      </c>
      <c r="AC31" s="2">
        <v>0</v>
      </c>
      <c r="AD31" s="8">
        <f t="shared" si="5"/>
        <v>0</v>
      </c>
      <c r="AE31" s="2">
        <v>0</v>
      </c>
      <c r="AF31" s="8">
        <f t="shared" si="6"/>
        <v>0</v>
      </c>
    </row>
    <row r="32" spans="1:32" s="15" customFormat="1" ht="38.25">
      <c r="A32" s="6">
        <f t="shared" si="14"/>
        <v>26</v>
      </c>
      <c r="B32" s="7" t="s">
        <v>302</v>
      </c>
      <c r="C32" s="7" t="s">
        <v>27</v>
      </c>
      <c r="D32" s="7" t="s">
        <v>87</v>
      </c>
      <c r="E32" s="7" t="s">
        <v>31</v>
      </c>
      <c r="F32" s="7" t="s">
        <v>88</v>
      </c>
      <c r="G32" s="8">
        <v>0</v>
      </c>
      <c r="H32" s="9">
        <v>131</v>
      </c>
      <c r="I32" s="9">
        <v>57</v>
      </c>
      <c r="J32" s="9">
        <v>56</v>
      </c>
      <c r="K32" s="10">
        <v>117</v>
      </c>
      <c r="L32" s="11">
        <f t="shared" si="7"/>
        <v>117</v>
      </c>
      <c r="M32" s="11">
        <v>2</v>
      </c>
      <c r="N32" s="8">
        <f t="shared" si="1"/>
        <v>89.31297709923665</v>
      </c>
      <c r="O32" s="12">
        <f t="shared" si="8"/>
        <v>101788.63</v>
      </c>
      <c r="P32" s="12">
        <f t="shared" si="9"/>
        <v>101788.63</v>
      </c>
      <c r="Q32" s="8">
        <f t="shared" si="10"/>
        <v>100</v>
      </c>
      <c r="R32" s="13">
        <v>100870.78</v>
      </c>
      <c r="S32" s="8">
        <f t="shared" si="2"/>
        <v>99.0982784619461</v>
      </c>
      <c r="T32" s="14">
        <v>917.85</v>
      </c>
      <c r="U32" s="8">
        <f t="shared" si="3"/>
        <v>0.9017215380539064</v>
      </c>
      <c r="V32" s="1">
        <v>19</v>
      </c>
      <c r="W32" s="1">
        <v>32</v>
      </c>
      <c r="X32" s="1">
        <v>0</v>
      </c>
      <c r="Y32" s="8">
        <f t="shared" si="4"/>
        <v>14.50381679389313</v>
      </c>
      <c r="Z32" s="8">
        <f t="shared" si="11"/>
        <v>13855.94</v>
      </c>
      <c r="AA32" s="8">
        <f t="shared" si="12"/>
        <v>13855.94</v>
      </c>
      <c r="AB32" s="8">
        <f t="shared" si="13"/>
        <v>93.78730846993221</v>
      </c>
      <c r="AC32" s="2">
        <v>13855.94</v>
      </c>
      <c r="AD32" s="8">
        <f t="shared" si="5"/>
        <v>100</v>
      </c>
      <c r="AE32" s="2">
        <v>0</v>
      </c>
      <c r="AF32" s="8">
        <f t="shared" si="6"/>
        <v>0</v>
      </c>
    </row>
    <row r="33" spans="1:32" s="15" customFormat="1" ht="38.25">
      <c r="A33" s="6">
        <f t="shared" si="14"/>
        <v>27</v>
      </c>
      <c r="B33" s="7" t="s">
        <v>302</v>
      </c>
      <c r="C33" s="7" t="s">
        <v>27</v>
      </c>
      <c r="D33" s="7" t="s">
        <v>89</v>
      </c>
      <c r="E33" s="7" t="s">
        <v>90</v>
      </c>
      <c r="F33" s="7" t="s">
        <v>27</v>
      </c>
      <c r="G33" s="8">
        <v>0</v>
      </c>
      <c r="H33" s="9">
        <v>2</v>
      </c>
      <c r="I33" s="9">
        <v>1</v>
      </c>
      <c r="J33" s="9">
        <v>1</v>
      </c>
      <c r="K33" s="10">
        <v>2</v>
      </c>
      <c r="L33" s="11">
        <f t="shared" si="7"/>
        <v>2</v>
      </c>
      <c r="M33" s="11">
        <v>0</v>
      </c>
      <c r="N33" s="8">
        <f t="shared" si="1"/>
        <v>100</v>
      </c>
      <c r="O33" s="12">
        <f t="shared" si="8"/>
        <v>1423.16</v>
      </c>
      <c r="P33" s="12">
        <f t="shared" si="9"/>
        <v>1423.16</v>
      </c>
      <c r="Q33" s="8">
        <f t="shared" si="10"/>
        <v>100</v>
      </c>
      <c r="R33" s="13">
        <v>1423.16</v>
      </c>
      <c r="S33" s="8">
        <f t="shared" si="2"/>
        <v>100</v>
      </c>
      <c r="T33" s="14">
        <v>0</v>
      </c>
      <c r="U33" s="8">
        <f t="shared" si="3"/>
        <v>0</v>
      </c>
      <c r="V33" s="1">
        <v>0</v>
      </c>
      <c r="W33" s="1">
        <v>0</v>
      </c>
      <c r="X33" s="1">
        <v>0</v>
      </c>
      <c r="Y33" s="8">
        <f t="shared" si="4"/>
        <v>0</v>
      </c>
      <c r="Z33" s="8">
        <f t="shared" si="11"/>
        <v>0</v>
      </c>
      <c r="AA33" s="8">
        <f t="shared" si="12"/>
        <v>0</v>
      </c>
      <c r="AB33" s="8">
        <f t="shared" si="13"/>
        <v>0</v>
      </c>
      <c r="AC33" s="2">
        <v>0</v>
      </c>
      <c r="AD33" s="8">
        <f t="shared" si="5"/>
        <v>0</v>
      </c>
      <c r="AE33" s="2">
        <v>0</v>
      </c>
      <c r="AF33" s="8">
        <f t="shared" si="6"/>
        <v>0</v>
      </c>
    </row>
    <row r="34" spans="1:32" s="15" customFormat="1" ht="51">
      <c r="A34" s="6">
        <f t="shared" si="14"/>
        <v>28</v>
      </c>
      <c r="B34" s="7" t="s">
        <v>302</v>
      </c>
      <c r="C34" s="7" t="s">
        <v>27</v>
      </c>
      <c r="D34" s="7" t="s">
        <v>91</v>
      </c>
      <c r="E34" s="7" t="s">
        <v>31</v>
      </c>
      <c r="F34" s="7" t="s">
        <v>92</v>
      </c>
      <c r="G34" s="8">
        <v>0</v>
      </c>
      <c r="H34" s="9">
        <v>19</v>
      </c>
      <c r="I34" s="9">
        <v>1</v>
      </c>
      <c r="J34" s="9">
        <v>13</v>
      </c>
      <c r="K34" s="10">
        <v>14</v>
      </c>
      <c r="L34" s="11">
        <f t="shared" si="7"/>
        <v>14</v>
      </c>
      <c r="M34" s="11">
        <v>0</v>
      </c>
      <c r="N34" s="8">
        <f t="shared" si="1"/>
        <v>73.68421052631578</v>
      </c>
      <c r="O34" s="12">
        <f t="shared" si="8"/>
        <v>13749.63</v>
      </c>
      <c r="P34" s="12">
        <f t="shared" si="9"/>
        <v>13749.63</v>
      </c>
      <c r="Q34" s="8">
        <f t="shared" si="10"/>
        <v>100</v>
      </c>
      <c r="R34" s="13">
        <v>13749.63</v>
      </c>
      <c r="S34" s="8">
        <f t="shared" si="2"/>
        <v>100</v>
      </c>
      <c r="T34" s="14">
        <v>0</v>
      </c>
      <c r="U34" s="8">
        <f t="shared" si="3"/>
        <v>0</v>
      </c>
      <c r="V34" s="1">
        <v>6</v>
      </c>
      <c r="W34" s="1">
        <v>7</v>
      </c>
      <c r="X34" s="1">
        <v>1</v>
      </c>
      <c r="Y34" s="8">
        <f t="shared" si="4"/>
        <v>31.57894736842105</v>
      </c>
      <c r="Z34" s="8">
        <f t="shared" si="11"/>
        <v>13359.91</v>
      </c>
      <c r="AA34" s="8">
        <f t="shared" si="12"/>
        <v>13359.91</v>
      </c>
      <c r="AB34" s="8">
        <f t="shared" si="13"/>
        <v>100</v>
      </c>
      <c r="AC34" s="2">
        <v>13359.91</v>
      </c>
      <c r="AD34" s="8">
        <f t="shared" si="5"/>
        <v>100</v>
      </c>
      <c r="AE34" s="2">
        <v>0</v>
      </c>
      <c r="AF34" s="8">
        <f t="shared" si="6"/>
        <v>0</v>
      </c>
    </row>
    <row r="35" spans="1:32" s="15" customFormat="1" ht="51">
      <c r="A35" s="6">
        <f t="shared" si="14"/>
        <v>29</v>
      </c>
      <c r="B35" s="7" t="s">
        <v>302</v>
      </c>
      <c r="C35" s="7" t="s">
        <v>27</v>
      </c>
      <c r="D35" s="7" t="s">
        <v>93</v>
      </c>
      <c r="E35" s="7" t="s">
        <v>31</v>
      </c>
      <c r="F35" s="7" t="s">
        <v>27</v>
      </c>
      <c r="G35" s="8">
        <v>0</v>
      </c>
      <c r="H35" s="9">
        <v>6</v>
      </c>
      <c r="I35" s="9">
        <v>3</v>
      </c>
      <c r="J35" s="9">
        <v>1</v>
      </c>
      <c r="K35" s="10">
        <v>6</v>
      </c>
      <c r="L35" s="11">
        <f t="shared" si="7"/>
        <v>6</v>
      </c>
      <c r="M35" s="11">
        <v>0</v>
      </c>
      <c r="N35" s="8">
        <f t="shared" si="1"/>
        <v>100</v>
      </c>
      <c r="O35" s="12">
        <f t="shared" si="8"/>
        <v>3443.25</v>
      </c>
      <c r="P35" s="12">
        <f t="shared" si="9"/>
        <v>3443.25</v>
      </c>
      <c r="Q35" s="8">
        <f t="shared" si="10"/>
        <v>100</v>
      </c>
      <c r="R35" s="13">
        <v>3443.25</v>
      </c>
      <c r="S35" s="8">
        <f t="shared" si="2"/>
        <v>100</v>
      </c>
      <c r="T35" s="14">
        <v>0</v>
      </c>
      <c r="U35" s="8">
        <f t="shared" si="3"/>
        <v>0</v>
      </c>
      <c r="V35" s="1">
        <v>0</v>
      </c>
      <c r="W35" s="1">
        <v>0</v>
      </c>
      <c r="X35" s="1">
        <v>0</v>
      </c>
      <c r="Y35" s="8">
        <f t="shared" si="4"/>
        <v>0</v>
      </c>
      <c r="Z35" s="8">
        <f t="shared" si="11"/>
        <v>0</v>
      </c>
      <c r="AA35" s="8">
        <f t="shared" si="12"/>
        <v>0</v>
      </c>
      <c r="AB35" s="8">
        <f t="shared" si="13"/>
        <v>0</v>
      </c>
      <c r="AC35" s="2">
        <v>0</v>
      </c>
      <c r="AD35" s="8">
        <f t="shared" si="5"/>
        <v>0</v>
      </c>
      <c r="AE35" s="2">
        <v>0</v>
      </c>
      <c r="AF35" s="8">
        <f t="shared" si="6"/>
        <v>0</v>
      </c>
    </row>
    <row r="36" spans="1:32" s="15" customFormat="1" ht="38.25">
      <c r="A36" s="6">
        <f t="shared" si="14"/>
        <v>30</v>
      </c>
      <c r="B36" s="7" t="s">
        <v>302</v>
      </c>
      <c r="C36" s="7" t="s">
        <v>27</v>
      </c>
      <c r="D36" s="7" t="s">
        <v>94</v>
      </c>
      <c r="E36" s="7" t="s">
        <v>31</v>
      </c>
      <c r="F36" s="7" t="s">
        <v>27</v>
      </c>
      <c r="G36" s="8">
        <v>0</v>
      </c>
      <c r="H36" s="9">
        <v>2</v>
      </c>
      <c r="I36" s="9">
        <v>2</v>
      </c>
      <c r="J36" s="9">
        <v>0</v>
      </c>
      <c r="K36" s="10">
        <v>1</v>
      </c>
      <c r="L36" s="11">
        <f t="shared" si="7"/>
        <v>1</v>
      </c>
      <c r="M36" s="11">
        <v>0</v>
      </c>
      <c r="N36" s="8">
        <f t="shared" si="1"/>
        <v>50</v>
      </c>
      <c r="O36" s="12">
        <f t="shared" si="8"/>
        <v>253.75</v>
      </c>
      <c r="P36" s="12">
        <f t="shared" si="9"/>
        <v>253.75</v>
      </c>
      <c r="Q36" s="8">
        <f t="shared" si="10"/>
        <v>100</v>
      </c>
      <c r="R36" s="13">
        <v>253.75</v>
      </c>
      <c r="S36" s="8">
        <f t="shared" si="2"/>
        <v>100</v>
      </c>
      <c r="T36" s="14">
        <v>0</v>
      </c>
      <c r="U36" s="8">
        <f t="shared" si="3"/>
        <v>0</v>
      </c>
      <c r="V36" s="1">
        <v>0</v>
      </c>
      <c r="W36" s="1">
        <v>0</v>
      </c>
      <c r="X36" s="1">
        <v>0</v>
      </c>
      <c r="Y36" s="8">
        <f t="shared" si="4"/>
        <v>0</v>
      </c>
      <c r="Z36" s="8">
        <f t="shared" si="11"/>
        <v>0</v>
      </c>
      <c r="AA36" s="8">
        <f t="shared" si="12"/>
        <v>0</v>
      </c>
      <c r="AB36" s="8">
        <f t="shared" si="13"/>
        <v>0</v>
      </c>
      <c r="AC36" s="2">
        <v>0</v>
      </c>
      <c r="AD36" s="8">
        <f t="shared" si="5"/>
        <v>0</v>
      </c>
      <c r="AE36" s="2">
        <v>0</v>
      </c>
      <c r="AF36" s="8">
        <f t="shared" si="6"/>
        <v>0</v>
      </c>
    </row>
    <row r="37" spans="1:32" s="15" customFormat="1" ht="38.25">
      <c r="A37" s="6">
        <f t="shared" si="14"/>
        <v>31</v>
      </c>
      <c r="B37" s="7" t="s">
        <v>302</v>
      </c>
      <c r="C37" s="7" t="s">
        <v>27</v>
      </c>
      <c r="D37" s="7" t="s">
        <v>95</v>
      </c>
      <c r="E37" s="7" t="s">
        <v>31</v>
      </c>
      <c r="F37" s="7" t="s">
        <v>96</v>
      </c>
      <c r="G37" s="8">
        <v>0</v>
      </c>
      <c r="H37" s="9">
        <v>1</v>
      </c>
      <c r="I37" s="9">
        <v>0</v>
      </c>
      <c r="J37" s="9">
        <v>1</v>
      </c>
      <c r="K37" s="10">
        <v>1</v>
      </c>
      <c r="L37" s="11">
        <f t="shared" si="7"/>
        <v>1</v>
      </c>
      <c r="M37" s="11">
        <v>0</v>
      </c>
      <c r="N37" s="8">
        <f t="shared" si="1"/>
        <v>100</v>
      </c>
      <c r="O37" s="12">
        <f t="shared" si="8"/>
        <v>913.51</v>
      </c>
      <c r="P37" s="12">
        <f t="shared" si="9"/>
        <v>913.51</v>
      </c>
      <c r="Q37" s="8">
        <f t="shared" si="10"/>
        <v>100</v>
      </c>
      <c r="R37" s="13">
        <v>913.51</v>
      </c>
      <c r="S37" s="8">
        <f t="shared" si="2"/>
        <v>100</v>
      </c>
      <c r="T37" s="14">
        <v>0</v>
      </c>
      <c r="U37" s="8">
        <f t="shared" si="3"/>
        <v>0</v>
      </c>
      <c r="V37" s="1">
        <v>0</v>
      </c>
      <c r="W37" s="1">
        <v>0</v>
      </c>
      <c r="X37" s="1">
        <v>0</v>
      </c>
      <c r="Y37" s="8">
        <f t="shared" si="4"/>
        <v>0</v>
      </c>
      <c r="Z37" s="8">
        <f t="shared" si="11"/>
        <v>0</v>
      </c>
      <c r="AA37" s="8">
        <f t="shared" si="12"/>
        <v>0</v>
      </c>
      <c r="AB37" s="8">
        <f t="shared" si="13"/>
        <v>0</v>
      </c>
      <c r="AC37" s="2">
        <v>0</v>
      </c>
      <c r="AD37" s="8">
        <f t="shared" si="5"/>
        <v>0</v>
      </c>
      <c r="AE37" s="2">
        <v>0</v>
      </c>
      <c r="AF37" s="8">
        <f t="shared" si="6"/>
        <v>0</v>
      </c>
    </row>
    <row r="38" spans="1:32" s="15" customFormat="1" ht="25.5">
      <c r="A38" s="6">
        <f t="shared" si="14"/>
        <v>32</v>
      </c>
      <c r="B38" s="7" t="s">
        <v>302</v>
      </c>
      <c r="C38" s="7" t="s">
        <v>27</v>
      </c>
      <c r="D38" s="7" t="s">
        <v>97</v>
      </c>
      <c r="E38" s="7" t="s">
        <v>31</v>
      </c>
      <c r="F38" s="7" t="s">
        <v>98</v>
      </c>
      <c r="G38" s="8">
        <v>0</v>
      </c>
      <c r="H38" s="9">
        <v>39</v>
      </c>
      <c r="I38" s="9">
        <v>24</v>
      </c>
      <c r="J38" s="9">
        <v>14</v>
      </c>
      <c r="K38" s="10">
        <v>33</v>
      </c>
      <c r="L38" s="11">
        <f t="shared" si="7"/>
        <v>33</v>
      </c>
      <c r="M38" s="11">
        <v>3</v>
      </c>
      <c r="N38" s="8">
        <f t="shared" si="1"/>
        <v>84.61538461538461</v>
      </c>
      <c r="O38" s="12">
        <f t="shared" si="8"/>
        <v>22900.33</v>
      </c>
      <c r="P38" s="12">
        <f t="shared" si="9"/>
        <v>22900.33</v>
      </c>
      <c r="Q38" s="8">
        <f t="shared" si="10"/>
        <v>100</v>
      </c>
      <c r="R38" s="13">
        <v>22900.33</v>
      </c>
      <c r="S38" s="8">
        <f t="shared" si="2"/>
        <v>100</v>
      </c>
      <c r="T38" s="14">
        <v>0</v>
      </c>
      <c r="U38" s="8">
        <f t="shared" si="3"/>
        <v>0</v>
      </c>
      <c r="V38" s="1">
        <v>11</v>
      </c>
      <c r="W38" s="1">
        <v>12</v>
      </c>
      <c r="X38" s="1">
        <v>0</v>
      </c>
      <c r="Y38" s="8">
        <f t="shared" si="4"/>
        <v>28.205128205128204</v>
      </c>
      <c r="Z38" s="8">
        <f t="shared" si="11"/>
        <v>9214.74</v>
      </c>
      <c r="AA38" s="8">
        <f t="shared" si="12"/>
        <v>9214.74</v>
      </c>
      <c r="AB38" s="8">
        <f t="shared" si="13"/>
        <v>100</v>
      </c>
      <c r="AC38" s="2">
        <v>9214.74</v>
      </c>
      <c r="AD38" s="8">
        <f t="shared" si="5"/>
        <v>100</v>
      </c>
      <c r="AE38" s="2">
        <v>0</v>
      </c>
      <c r="AF38" s="8">
        <f t="shared" si="6"/>
        <v>0</v>
      </c>
    </row>
    <row r="39" spans="1:32" s="15" customFormat="1" ht="38.25">
      <c r="A39" s="6">
        <f t="shared" si="14"/>
        <v>33</v>
      </c>
      <c r="B39" s="7" t="s">
        <v>302</v>
      </c>
      <c r="C39" s="7" t="s">
        <v>27</v>
      </c>
      <c r="D39" s="7" t="s">
        <v>99</v>
      </c>
      <c r="E39" s="7" t="s">
        <v>31</v>
      </c>
      <c r="F39" s="7" t="s">
        <v>100</v>
      </c>
      <c r="G39" s="8">
        <v>0</v>
      </c>
      <c r="H39" s="9">
        <v>23</v>
      </c>
      <c r="I39" s="9">
        <v>4</v>
      </c>
      <c r="J39" s="9">
        <v>18</v>
      </c>
      <c r="K39" s="10">
        <v>16</v>
      </c>
      <c r="L39" s="11">
        <f t="shared" si="7"/>
        <v>16</v>
      </c>
      <c r="M39" s="11">
        <v>2</v>
      </c>
      <c r="N39" s="8">
        <f t="shared" si="1"/>
        <v>69.56521739130434</v>
      </c>
      <c r="O39" s="12">
        <f t="shared" si="8"/>
        <v>17395.17</v>
      </c>
      <c r="P39" s="12">
        <f t="shared" si="9"/>
        <v>17395.17</v>
      </c>
      <c r="Q39" s="8">
        <f t="shared" si="10"/>
        <v>100</v>
      </c>
      <c r="R39" s="13">
        <v>15374.9</v>
      </c>
      <c r="S39" s="8">
        <f t="shared" si="2"/>
        <v>88.38602899540506</v>
      </c>
      <c r="T39" s="14">
        <v>2020.27</v>
      </c>
      <c r="U39" s="8">
        <f t="shared" si="3"/>
        <v>11.613971004594955</v>
      </c>
      <c r="V39" s="1">
        <v>4</v>
      </c>
      <c r="W39" s="1">
        <v>6</v>
      </c>
      <c r="X39" s="1">
        <v>0</v>
      </c>
      <c r="Y39" s="8">
        <f t="shared" si="4"/>
        <v>17.391304347826086</v>
      </c>
      <c r="Z39" s="8">
        <f t="shared" si="11"/>
        <v>14521.88</v>
      </c>
      <c r="AA39" s="8">
        <f t="shared" si="12"/>
        <v>14521.88</v>
      </c>
      <c r="AB39" s="8">
        <f t="shared" si="13"/>
        <v>87.78713770580003</v>
      </c>
      <c r="AC39" s="2">
        <v>14521.88</v>
      </c>
      <c r="AD39" s="8">
        <f t="shared" si="5"/>
        <v>100</v>
      </c>
      <c r="AE39" s="2">
        <v>0</v>
      </c>
      <c r="AF39" s="8">
        <f t="shared" si="6"/>
        <v>0</v>
      </c>
    </row>
    <row r="40" spans="1:32" s="15" customFormat="1" ht="38.25">
      <c r="A40" s="6">
        <f t="shared" si="14"/>
        <v>34</v>
      </c>
      <c r="B40" s="7" t="s">
        <v>302</v>
      </c>
      <c r="C40" s="7" t="s">
        <v>27</v>
      </c>
      <c r="D40" s="7" t="s">
        <v>101</v>
      </c>
      <c r="E40" s="7" t="s">
        <v>31</v>
      </c>
      <c r="F40" s="7" t="s">
        <v>102</v>
      </c>
      <c r="G40" s="8">
        <v>0</v>
      </c>
      <c r="H40" s="9">
        <v>127</v>
      </c>
      <c r="I40" s="9">
        <v>57</v>
      </c>
      <c r="J40" s="9">
        <v>57</v>
      </c>
      <c r="K40" s="10">
        <v>102</v>
      </c>
      <c r="L40" s="11">
        <f t="shared" si="7"/>
        <v>102</v>
      </c>
      <c r="M40" s="11">
        <v>5</v>
      </c>
      <c r="N40" s="8">
        <f t="shared" si="1"/>
        <v>80.31496062992126</v>
      </c>
      <c r="O40" s="12">
        <f t="shared" si="8"/>
        <v>84199.51</v>
      </c>
      <c r="P40" s="12">
        <f t="shared" si="9"/>
        <v>84199.51</v>
      </c>
      <c r="Q40" s="8">
        <f t="shared" si="10"/>
        <v>100</v>
      </c>
      <c r="R40" s="13">
        <v>84199.51</v>
      </c>
      <c r="S40" s="8">
        <f t="shared" si="2"/>
        <v>100</v>
      </c>
      <c r="T40" s="14">
        <v>0</v>
      </c>
      <c r="U40" s="8">
        <f t="shared" si="3"/>
        <v>0</v>
      </c>
      <c r="V40" s="1">
        <v>23</v>
      </c>
      <c r="W40" s="1">
        <v>30</v>
      </c>
      <c r="X40" s="1">
        <v>0</v>
      </c>
      <c r="Y40" s="8">
        <f t="shared" si="4"/>
        <v>18.11023622047244</v>
      </c>
      <c r="Z40" s="8">
        <f t="shared" si="11"/>
        <v>65888.11</v>
      </c>
      <c r="AA40" s="8">
        <f t="shared" si="12"/>
        <v>65888.11</v>
      </c>
      <c r="AB40" s="8">
        <f t="shared" si="13"/>
        <v>100</v>
      </c>
      <c r="AC40" s="2">
        <v>65888.11</v>
      </c>
      <c r="AD40" s="8">
        <f t="shared" si="5"/>
        <v>100</v>
      </c>
      <c r="AE40" s="2">
        <v>0</v>
      </c>
      <c r="AF40" s="8">
        <f t="shared" si="6"/>
        <v>0</v>
      </c>
    </row>
    <row r="41" spans="1:32" s="15" customFormat="1" ht="38.25">
      <c r="A41" s="6">
        <f t="shared" si="14"/>
        <v>35</v>
      </c>
      <c r="B41" s="7" t="s">
        <v>51</v>
      </c>
      <c r="C41" s="7" t="s">
        <v>103</v>
      </c>
      <c r="D41" s="7" t="s">
        <v>104</v>
      </c>
      <c r="E41" s="7" t="s">
        <v>105</v>
      </c>
      <c r="F41" s="7" t="s">
        <v>106</v>
      </c>
      <c r="G41" s="8">
        <v>0</v>
      </c>
      <c r="H41" s="9">
        <v>18</v>
      </c>
      <c r="I41" s="9">
        <v>11</v>
      </c>
      <c r="J41" s="9">
        <v>4</v>
      </c>
      <c r="K41" s="10">
        <v>16</v>
      </c>
      <c r="L41" s="11">
        <f t="shared" si="7"/>
        <v>16</v>
      </c>
      <c r="M41" s="11">
        <v>0</v>
      </c>
      <c r="N41" s="8">
        <f t="shared" si="1"/>
        <v>88.88888888888889</v>
      </c>
      <c r="O41" s="12">
        <f t="shared" si="8"/>
        <v>11740.7</v>
      </c>
      <c r="P41" s="12">
        <f t="shared" si="9"/>
        <v>11740.7</v>
      </c>
      <c r="Q41" s="8">
        <f t="shared" si="10"/>
        <v>100</v>
      </c>
      <c r="R41" s="13">
        <v>11740.7</v>
      </c>
      <c r="S41" s="8">
        <f t="shared" si="2"/>
        <v>100</v>
      </c>
      <c r="T41" s="14">
        <v>0</v>
      </c>
      <c r="U41" s="8">
        <f t="shared" si="3"/>
        <v>0</v>
      </c>
      <c r="V41" s="1">
        <v>0</v>
      </c>
      <c r="W41" s="1">
        <v>0</v>
      </c>
      <c r="X41" s="1">
        <v>0</v>
      </c>
      <c r="Y41" s="8">
        <f t="shared" si="4"/>
        <v>0</v>
      </c>
      <c r="Z41" s="8">
        <f t="shared" si="11"/>
        <v>0</v>
      </c>
      <c r="AA41" s="8">
        <f t="shared" si="12"/>
        <v>0</v>
      </c>
      <c r="AB41" s="8">
        <f t="shared" si="13"/>
        <v>0</v>
      </c>
      <c r="AC41" s="2">
        <v>0</v>
      </c>
      <c r="AD41" s="8">
        <f t="shared" si="5"/>
        <v>0</v>
      </c>
      <c r="AE41" s="2">
        <v>0</v>
      </c>
      <c r="AF41" s="8">
        <f t="shared" si="6"/>
        <v>0</v>
      </c>
    </row>
    <row r="42" spans="1:32" s="15" customFormat="1" ht="51">
      <c r="A42" s="6">
        <f t="shared" si="14"/>
        <v>36</v>
      </c>
      <c r="B42" s="7" t="s">
        <v>302</v>
      </c>
      <c r="C42" s="7" t="s">
        <v>27</v>
      </c>
      <c r="D42" s="7" t="s">
        <v>107</v>
      </c>
      <c r="E42" s="7" t="s">
        <v>108</v>
      </c>
      <c r="F42" s="7" t="s">
        <v>109</v>
      </c>
      <c r="G42" s="8">
        <v>0</v>
      </c>
      <c r="H42" s="9">
        <v>90</v>
      </c>
      <c r="I42" s="9">
        <v>2</v>
      </c>
      <c r="J42" s="9">
        <v>38</v>
      </c>
      <c r="K42" s="10">
        <v>75</v>
      </c>
      <c r="L42" s="11">
        <f t="shared" si="7"/>
        <v>75</v>
      </c>
      <c r="M42" s="11">
        <v>0</v>
      </c>
      <c r="N42" s="8">
        <f t="shared" si="1"/>
        <v>83.33333333333334</v>
      </c>
      <c r="O42" s="12">
        <f t="shared" si="8"/>
        <v>68287.84</v>
      </c>
      <c r="P42" s="12">
        <f t="shared" si="9"/>
        <v>68287.84</v>
      </c>
      <c r="Q42" s="8">
        <f t="shared" si="10"/>
        <v>100</v>
      </c>
      <c r="R42" s="13">
        <v>68287.84</v>
      </c>
      <c r="S42" s="8">
        <f t="shared" si="2"/>
        <v>100</v>
      </c>
      <c r="T42" s="14">
        <v>0</v>
      </c>
      <c r="U42" s="8">
        <f t="shared" si="3"/>
        <v>0</v>
      </c>
      <c r="V42" s="1">
        <v>46</v>
      </c>
      <c r="W42" s="1">
        <v>58</v>
      </c>
      <c r="X42" s="1">
        <v>1</v>
      </c>
      <c r="Y42" s="8">
        <f t="shared" si="4"/>
        <v>51.11111111111111</v>
      </c>
      <c r="Z42" s="8">
        <f t="shared" si="11"/>
        <v>19613.5</v>
      </c>
      <c r="AA42" s="8">
        <f t="shared" si="12"/>
        <v>19613.5</v>
      </c>
      <c r="AB42" s="8">
        <f t="shared" si="13"/>
        <v>100</v>
      </c>
      <c r="AC42" s="2">
        <v>19613.5</v>
      </c>
      <c r="AD42" s="8">
        <f t="shared" si="5"/>
        <v>100</v>
      </c>
      <c r="AE42" s="2">
        <v>0</v>
      </c>
      <c r="AF42" s="8">
        <f t="shared" si="6"/>
        <v>0</v>
      </c>
    </row>
    <row r="43" spans="1:32" s="15" customFormat="1" ht="38.25">
      <c r="A43" s="6">
        <f t="shared" si="14"/>
        <v>37</v>
      </c>
      <c r="B43" s="7" t="s">
        <v>302</v>
      </c>
      <c r="C43" s="7" t="s">
        <v>27</v>
      </c>
      <c r="D43" s="7" t="s">
        <v>110</v>
      </c>
      <c r="E43" s="7" t="s">
        <v>31</v>
      </c>
      <c r="F43" s="7" t="s">
        <v>111</v>
      </c>
      <c r="G43" s="8">
        <v>0</v>
      </c>
      <c r="H43" s="9">
        <v>26</v>
      </c>
      <c r="I43" s="9">
        <v>6</v>
      </c>
      <c r="J43" s="9">
        <v>16</v>
      </c>
      <c r="K43" s="10">
        <v>23</v>
      </c>
      <c r="L43" s="11">
        <f t="shared" si="7"/>
        <v>23</v>
      </c>
      <c r="M43" s="11">
        <v>1</v>
      </c>
      <c r="N43" s="8">
        <f t="shared" si="1"/>
        <v>88.46153846153845</v>
      </c>
      <c r="O43" s="12">
        <f t="shared" si="8"/>
        <v>19828.63</v>
      </c>
      <c r="P43" s="12">
        <f t="shared" si="9"/>
        <v>19828.63</v>
      </c>
      <c r="Q43" s="8">
        <f t="shared" si="10"/>
        <v>100</v>
      </c>
      <c r="R43" s="13">
        <v>17521.7</v>
      </c>
      <c r="S43" s="8">
        <f t="shared" si="2"/>
        <v>88.36566116771557</v>
      </c>
      <c r="T43" s="14">
        <v>2306.93</v>
      </c>
      <c r="U43" s="8">
        <f t="shared" si="3"/>
        <v>11.634338832284428</v>
      </c>
      <c r="V43" s="1">
        <v>1</v>
      </c>
      <c r="W43" s="1">
        <v>2</v>
      </c>
      <c r="X43" s="1">
        <v>0</v>
      </c>
      <c r="Y43" s="8">
        <f t="shared" si="4"/>
        <v>3.8461538461538463</v>
      </c>
      <c r="Z43" s="8">
        <f t="shared" si="11"/>
        <v>1871.03</v>
      </c>
      <c r="AA43" s="8">
        <f t="shared" si="12"/>
        <v>1871.03</v>
      </c>
      <c r="AB43" s="8">
        <f t="shared" si="13"/>
        <v>44.78333923733114</v>
      </c>
      <c r="AC43" s="2">
        <v>1871.03</v>
      </c>
      <c r="AD43" s="8">
        <f t="shared" si="5"/>
        <v>100</v>
      </c>
      <c r="AE43" s="2">
        <v>0</v>
      </c>
      <c r="AF43" s="8">
        <f t="shared" si="6"/>
        <v>0</v>
      </c>
    </row>
    <row r="44" spans="1:32" s="15" customFormat="1" ht="38.25">
      <c r="A44" s="6">
        <f t="shared" si="14"/>
        <v>38</v>
      </c>
      <c r="B44" s="7" t="s">
        <v>302</v>
      </c>
      <c r="C44" s="7" t="s">
        <v>27</v>
      </c>
      <c r="D44" s="7" t="s">
        <v>112</v>
      </c>
      <c r="E44" s="7" t="s">
        <v>113</v>
      </c>
      <c r="F44" s="7" t="s">
        <v>114</v>
      </c>
      <c r="G44" s="8">
        <v>0</v>
      </c>
      <c r="H44" s="9">
        <v>17</v>
      </c>
      <c r="I44" s="9">
        <v>1</v>
      </c>
      <c r="J44" s="9">
        <v>15</v>
      </c>
      <c r="K44" s="10">
        <v>11</v>
      </c>
      <c r="L44" s="11">
        <f t="shared" si="7"/>
        <v>11</v>
      </c>
      <c r="M44" s="11">
        <v>3</v>
      </c>
      <c r="N44" s="8">
        <f t="shared" si="1"/>
        <v>64.70588235294117</v>
      </c>
      <c r="O44" s="12">
        <f t="shared" si="8"/>
        <v>14468.02</v>
      </c>
      <c r="P44" s="12">
        <f t="shared" si="9"/>
        <v>14468.02</v>
      </c>
      <c r="Q44" s="8">
        <f t="shared" si="10"/>
        <v>100</v>
      </c>
      <c r="R44" s="13">
        <v>13575.1</v>
      </c>
      <c r="S44" s="8">
        <f t="shared" si="2"/>
        <v>93.82831928626032</v>
      </c>
      <c r="T44" s="14">
        <v>892.92</v>
      </c>
      <c r="U44" s="8">
        <f t="shared" si="3"/>
        <v>6.171680713739682</v>
      </c>
      <c r="V44" s="1">
        <v>5</v>
      </c>
      <c r="W44" s="1">
        <v>5</v>
      </c>
      <c r="X44" s="1">
        <v>3</v>
      </c>
      <c r="Y44" s="8">
        <f t="shared" si="4"/>
        <v>29.411764705882355</v>
      </c>
      <c r="Z44" s="8">
        <f t="shared" si="11"/>
        <v>2672.38</v>
      </c>
      <c r="AA44" s="8">
        <f t="shared" si="12"/>
        <v>2672.38</v>
      </c>
      <c r="AB44" s="8">
        <f t="shared" si="13"/>
        <v>74.9552632317056</v>
      </c>
      <c r="AC44" s="2">
        <v>2672.38</v>
      </c>
      <c r="AD44" s="8">
        <f t="shared" si="5"/>
        <v>100</v>
      </c>
      <c r="AE44" s="2">
        <v>0</v>
      </c>
      <c r="AF44" s="8">
        <f t="shared" si="6"/>
        <v>0</v>
      </c>
    </row>
    <row r="45" spans="1:32" s="15" customFormat="1" ht="38.25">
      <c r="A45" s="6">
        <f t="shared" si="14"/>
        <v>39</v>
      </c>
      <c r="B45" s="7" t="s">
        <v>302</v>
      </c>
      <c r="C45" s="7" t="s">
        <v>27</v>
      </c>
      <c r="D45" s="7" t="s">
        <v>115</v>
      </c>
      <c r="E45" s="7" t="s">
        <v>31</v>
      </c>
      <c r="F45" s="7" t="s">
        <v>116</v>
      </c>
      <c r="G45" s="8">
        <v>0</v>
      </c>
      <c r="H45" s="9">
        <v>46</v>
      </c>
      <c r="I45" s="9">
        <v>4</v>
      </c>
      <c r="J45" s="9">
        <v>40</v>
      </c>
      <c r="K45" s="10">
        <v>33</v>
      </c>
      <c r="L45" s="11">
        <f t="shared" si="7"/>
        <v>33</v>
      </c>
      <c r="M45" s="11">
        <v>1</v>
      </c>
      <c r="N45" s="8">
        <f t="shared" si="1"/>
        <v>71.73913043478261</v>
      </c>
      <c r="O45" s="12">
        <f t="shared" si="8"/>
        <v>16130.62</v>
      </c>
      <c r="P45" s="12">
        <f t="shared" si="9"/>
        <v>16130.62</v>
      </c>
      <c r="Q45" s="8">
        <f t="shared" si="10"/>
        <v>100</v>
      </c>
      <c r="R45" s="13">
        <v>16130.62</v>
      </c>
      <c r="S45" s="8">
        <f t="shared" si="2"/>
        <v>100</v>
      </c>
      <c r="T45" s="14">
        <v>0</v>
      </c>
      <c r="U45" s="8">
        <f t="shared" si="3"/>
        <v>0</v>
      </c>
      <c r="V45" s="1">
        <v>14</v>
      </c>
      <c r="W45" s="1">
        <v>18</v>
      </c>
      <c r="X45" s="1">
        <v>0</v>
      </c>
      <c r="Y45" s="8">
        <f t="shared" si="4"/>
        <v>30.434782608695656</v>
      </c>
      <c r="Z45" s="8">
        <f t="shared" si="11"/>
        <v>19889.49</v>
      </c>
      <c r="AA45" s="8">
        <f t="shared" si="12"/>
        <v>19889.49</v>
      </c>
      <c r="AB45" s="8">
        <f t="shared" si="13"/>
        <v>100</v>
      </c>
      <c r="AC45" s="2">
        <v>19889.49</v>
      </c>
      <c r="AD45" s="8">
        <f t="shared" si="5"/>
        <v>100</v>
      </c>
      <c r="AE45" s="2">
        <v>0</v>
      </c>
      <c r="AF45" s="8">
        <f t="shared" si="6"/>
        <v>0</v>
      </c>
    </row>
    <row r="46" spans="1:32" s="15" customFormat="1" ht="38.25">
      <c r="A46" s="6">
        <f t="shared" si="14"/>
        <v>40</v>
      </c>
      <c r="B46" s="7" t="s">
        <v>302</v>
      </c>
      <c r="C46" s="7" t="s">
        <v>27</v>
      </c>
      <c r="D46" s="7" t="s">
        <v>117</v>
      </c>
      <c r="E46" s="7" t="s">
        <v>31</v>
      </c>
      <c r="F46" s="7" t="s">
        <v>118</v>
      </c>
      <c r="G46" s="8">
        <v>0</v>
      </c>
      <c r="H46" s="9">
        <v>79</v>
      </c>
      <c r="I46" s="9">
        <v>40</v>
      </c>
      <c r="J46" s="9">
        <v>36</v>
      </c>
      <c r="K46" s="10">
        <v>62</v>
      </c>
      <c r="L46" s="11">
        <f t="shared" si="7"/>
        <v>62</v>
      </c>
      <c r="M46" s="11">
        <v>0</v>
      </c>
      <c r="N46" s="8">
        <f t="shared" si="1"/>
        <v>78.48101265822784</v>
      </c>
      <c r="O46" s="12">
        <f t="shared" si="8"/>
        <v>64749.189999999995</v>
      </c>
      <c r="P46" s="12">
        <f t="shared" si="9"/>
        <v>64749.189999999995</v>
      </c>
      <c r="Q46" s="8">
        <f t="shared" si="10"/>
        <v>100</v>
      </c>
      <c r="R46" s="13">
        <v>63736.99</v>
      </c>
      <c r="S46" s="8">
        <f t="shared" si="2"/>
        <v>98.43673720088236</v>
      </c>
      <c r="T46" s="14">
        <v>1012.2</v>
      </c>
      <c r="U46" s="8">
        <f t="shared" si="3"/>
        <v>1.5632627991176415</v>
      </c>
      <c r="V46" s="1">
        <v>40</v>
      </c>
      <c r="W46" s="1">
        <v>51</v>
      </c>
      <c r="X46" s="1">
        <v>3</v>
      </c>
      <c r="Y46" s="8">
        <f t="shared" si="4"/>
        <v>50.63291139240506</v>
      </c>
      <c r="Z46" s="8">
        <f t="shared" si="11"/>
        <v>57446.51</v>
      </c>
      <c r="AA46" s="8">
        <f t="shared" si="12"/>
        <v>57446.51</v>
      </c>
      <c r="AB46" s="8">
        <f t="shared" si="13"/>
        <v>98.26852149149374</v>
      </c>
      <c r="AC46" s="2">
        <v>57446.51</v>
      </c>
      <c r="AD46" s="8">
        <f t="shared" si="5"/>
        <v>100</v>
      </c>
      <c r="AE46" s="2">
        <v>0</v>
      </c>
      <c r="AF46" s="8">
        <f t="shared" si="6"/>
        <v>0</v>
      </c>
    </row>
    <row r="47" spans="1:32" s="15" customFormat="1" ht="38.25">
      <c r="A47" s="6">
        <f t="shared" si="14"/>
        <v>41</v>
      </c>
      <c r="B47" s="7" t="s">
        <v>302</v>
      </c>
      <c r="C47" s="7" t="s">
        <v>27</v>
      </c>
      <c r="D47" s="7" t="s">
        <v>119</v>
      </c>
      <c r="E47" s="7" t="s">
        <v>31</v>
      </c>
      <c r="F47" s="7" t="s">
        <v>120</v>
      </c>
      <c r="G47" s="8">
        <v>0</v>
      </c>
      <c r="H47" s="9">
        <v>83</v>
      </c>
      <c r="I47" s="9">
        <v>40</v>
      </c>
      <c r="J47" s="9">
        <v>15</v>
      </c>
      <c r="K47" s="10">
        <v>68</v>
      </c>
      <c r="L47" s="11">
        <f t="shared" si="7"/>
        <v>68</v>
      </c>
      <c r="M47" s="11">
        <v>6</v>
      </c>
      <c r="N47" s="8">
        <f t="shared" si="1"/>
        <v>81.92771084337349</v>
      </c>
      <c r="O47" s="12">
        <f t="shared" si="8"/>
        <v>71199.38</v>
      </c>
      <c r="P47" s="12">
        <f t="shared" si="9"/>
        <v>71199.38</v>
      </c>
      <c r="Q47" s="8">
        <f t="shared" si="10"/>
        <v>100</v>
      </c>
      <c r="R47" s="13">
        <v>67650.92</v>
      </c>
      <c r="S47" s="8">
        <f t="shared" si="2"/>
        <v>95.01616446660069</v>
      </c>
      <c r="T47" s="14">
        <v>3548.46</v>
      </c>
      <c r="U47" s="8">
        <f t="shared" si="3"/>
        <v>4.983835533399308</v>
      </c>
      <c r="V47" s="1">
        <v>9</v>
      </c>
      <c r="W47" s="1">
        <v>11</v>
      </c>
      <c r="X47" s="1">
        <v>1</v>
      </c>
      <c r="Y47" s="8">
        <f t="shared" si="4"/>
        <v>10.843373493975903</v>
      </c>
      <c r="Z47" s="8">
        <f t="shared" si="11"/>
        <v>9338.71</v>
      </c>
      <c r="AA47" s="8">
        <f t="shared" si="12"/>
        <v>9338.71</v>
      </c>
      <c r="AB47" s="8">
        <f t="shared" si="13"/>
        <v>72.46517272605234</v>
      </c>
      <c r="AC47" s="2">
        <v>9338.71</v>
      </c>
      <c r="AD47" s="8">
        <f t="shared" si="5"/>
        <v>100</v>
      </c>
      <c r="AE47" s="2">
        <v>0</v>
      </c>
      <c r="AF47" s="8">
        <f t="shared" si="6"/>
        <v>0</v>
      </c>
    </row>
    <row r="48" spans="1:32" s="15" customFormat="1" ht="38.25">
      <c r="A48" s="6">
        <f t="shared" si="14"/>
        <v>42</v>
      </c>
      <c r="B48" s="7" t="s">
        <v>302</v>
      </c>
      <c r="C48" s="7" t="s">
        <v>27</v>
      </c>
      <c r="D48" s="7" t="s">
        <v>121</v>
      </c>
      <c r="E48" s="7" t="s">
        <v>39</v>
      </c>
      <c r="F48" s="7" t="s">
        <v>122</v>
      </c>
      <c r="G48" s="8">
        <v>0</v>
      </c>
      <c r="H48" s="9">
        <v>1</v>
      </c>
      <c r="I48" s="9">
        <v>0</v>
      </c>
      <c r="J48" s="9">
        <v>0</v>
      </c>
      <c r="K48" s="10">
        <v>1</v>
      </c>
      <c r="L48" s="11">
        <f t="shared" si="7"/>
        <v>1</v>
      </c>
      <c r="M48" s="11">
        <v>0</v>
      </c>
      <c r="N48" s="8">
        <f t="shared" si="1"/>
        <v>100</v>
      </c>
      <c r="O48" s="12">
        <f t="shared" si="8"/>
        <v>612.5</v>
      </c>
      <c r="P48" s="12">
        <f t="shared" si="9"/>
        <v>612.5</v>
      </c>
      <c r="Q48" s="8">
        <f t="shared" si="10"/>
        <v>100</v>
      </c>
      <c r="R48" s="13">
        <v>612.5</v>
      </c>
      <c r="S48" s="8">
        <f t="shared" si="2"/>
        <v>100</v>
      </c>
      <c r="T48" s="14">
        <v>0</v>
      </c>
      <c r="U48" s="8">
        <f t="shared" si="3"/>
        <v>0</v>
      </c>
      <c r="V48" s="1">
        <v>0</v>
      </c>
      <c r="W48" s="1">
        <v>0</v>
      </c>
      <c r="X48" s="1">
        <v>0</v>
      </c>
      <c r="Y48" s="8">
        <f t="shared" si="4"/>
        <v>0</v>
      </c>
      <c r="Z48" s="8">
        <f t="shared" si="11"/>
        <v>0</v>
      </c>
      <c r="AA48" s="8">
        <f t="shared" si="12"/>
        <v>0</v>
      </c>
      <c r="AB48" s="8">
        <f t="shared" si="13"/>
        <v>0</v>
      </c>
      <c r="AC48" s="2">
        <v>0</v>
      </c>
      <c r="AD48" s="8">
        <f t="shared" si="5"/>
        <v>0</v>
      </c>
      <c r="AE48" s="2">
        <v>0</v>
      </c>
      <c r="AF48" s="8">
        <f t="shared" si="6"/>
        <v>0</v>
      </c>
    </row>
    <row r="49" spans="1:32" s="15" customFormat="1" ht="51">
      <c r="A49" s="6">
        <f t="shared" si="14"/>
        <v>43</v>
      </c>
      <c r="B49" s="7" t="s">
        <v>302</v>
      </c>
      <c r="C49" s="7" t="s">
        <v>27</v>
      </c>
      <c r="D49" s="7" t="s">
        <v>123</v>
      </c>
      <c r="E49" s="7" t="s">
        <v>31</v>
      </c>
      <c r="F49" s="7" t="s">
        <v>124</v>
      </c>
      <c r="G49" s="8">
        <v>0</v>
      </c>
      <c r="H49" s="9">
        <v>6</v>
      </c>
      <c r="I49" s="9">
        <v>2</v>
      </c>
      <c r="J49" s="9">
        <v>3</v>
      </c>
      <c r="K49" s="10">
        <v>4</v>
      </c>
      <c r="L49" s="11">
        <f t="shared" si="7"/>
        <v>4</v>
      </c>
      <c r="M49" s="11">
        <v>0</v>
      </c>
      <c r="N49" s="8">
        <f t="shared" si="1"/>
        <v>66.66666666666666</v>
      </c>
      <c r="O49" s="12">
        <f t="shared" si="8"/>
        <v>2820.6</v>
      </c>
      <c r="P49" s="12">
        <f t="shared" si="9"/>
        <v>2820.6</v>
      </c>
      <c r="Q49" s="8">
        <f t="shared" si="10"/>
        <v>100</v>
      </c>
      <c r="R49" s="13">
        <v>2820.6</v>
      </c>
      <c r="S49" s="8">
        <f t="shared" si="2"/>
        <v>100</v>
      </c>
      <c r="T49" s="14">
        <v>0</v>
      </c>
      <c r="U49" s="8">
        <f t="shared" si="3"/>
        <v>0</v>
      </c>
      <c r="V49" s="1">
        <v>6</v>
      </c>
      <c r="W49" s="1">
        <v>7</v>
      </c>
      <c r="X49" s="1">
        <v>0</v>
      </c>
      <c r="Y49" s="8">
        <f t="shared" si="4"/>
        <v>100</v>
      </c>
      <c r="Z49" s="8">
        <f t="shared" si="11"/>
        <v>4679.75</v>
      </c>
      <c r="AA49" s="8">
        <f t="shared" si="12"/>
        <v>4679.75</v>
      </c>
      <c r="AB49" s="8">
        <f t="shared" si="13"/>
        <v>100</v>
      </c>
      <c r="AC49" s="2">
        <v>4679.75</v>
      </c>
      <c r="AD49" s="8">
        <f t="shared" si="5"/>
        <v>100</v>
      </c>
      <c r="AE49" s="2">
        <v>0</v>
      </c>
      <c r="AF49" s="8">
        <f t="shared" si="6"/>
        <v>0</v>
      </c>
    </row>
    <row r="50" spans="1:32" s="15" customFormat="1" ht="51">
      <c r="A50" s="6">
        <f t="shared" si="14"/>
        <v>44</v>
      </c>
      <c r="B50" s="7" t="s">
        <v>302</v>
      </c>
      <c r="C50" s="7" t="s">
        <v>27</v>
      </c>
      <c r="D50" s="7" t="s">
        <v>125</v>
      </c>
      <c r="E50" s="7" t="s">
        <v>126</v>
      </c>
      <c r="F50" s="7" t="s">
        <v>127</v>
      </c>
      <c r="G50" s="8">
        <v>0</v>
      </c>
      <c r="H50" s="9">
        <v>30</v>
      </c>
      <c r="I50" s="9">
        <v>10</v>
      </c>
      <c r="J50" s="9">
        <v>6</v>
      </c>
      <c r="K50" s="10">
        <v>24</v>
      </c>
      <c r="L50" s="11">
        <f t="shared" si="7"/>
        <v>24</v>
      </c>
      <c r="M50" s="11">
        <v>0</v>
      </c>
      <c r="N50" s="8">
        <f t="shared" si="1"/>
        <v>80</v>
      </c>
      <c r="O50" s="12">
        <f t="shared" si="8"/>
        <v>27830.61</v>
      </c>
      <c r="P50" s="12">
        <f t="shared" si="9"/>
        <v>27830.61</v>
      </c>
      <c r="Q50" s="8">
        <f t="shared" si="10"/>
        <v>100</v>
      </c>
      <c r="R50" s="13">
        <v>24778.55</v>
      </c>
      <c r="S50" s="8">
        <f t="shared" si="2"/>
        <v>89.03344195473976</v>
      </c>
      <c r="T50" s="14">
        <v>3052.06</v>
      </c>
      <c r="U50" s="8">
        <f t="shared" si="3"/>
        <v>10.966558045260237</v>
      </c>
      <c r="V50" s="1">
        <v>0</v>
      </c>
      <c r="W50" s="1">
        <v>0</v>
      </c>
      <c r="X50" s="1">
        <v>0</v>
      </c>
      <c r="Y50" s="8">
        <f t="shared" si="4"/>
        <v>0</v>
      </c>
      <c r="Z50" s="8">
        <f t="shared" si="11"/>
        <v>0</v>
      </c>
      <c r="AA50" s="8">
        <f t="shared" si="12"/>
        <v>0</v>
      </c>
      <c r="AB50" s="8">
        <f t="shared" si="13"/>
        <v>0</v>
      </c>
      <c r="AC50" s="2">
        <v>0</v>
      </c>
      <c r="AD50" s="8">
        <f t="shared" si="5"/>
        <v>0</v>
      </c>
      <c r="AE50" s="2">
        <v>0</v>
      </c>
      <c r="AF50" s="8">
        <f t="shared" si="6"/>
        <v>0</v>
      </c>
    </row>
    <row r="51" spans="1:32" s="15" customFormat="1" ht="38.25">
      <c r="A51" s="6">
        <f t="shared" si="14"/>
        <v>45</v>
      </c>
      <c r="B51" s="7" t="s">
        <v>51</v>
      </c>
      <c r="C51" s="7" t="s">
        <v>128</v>
      </c>
      <c r="D51" s="7" t="s">
        <v>129</v>
      </c>
      <c r="E51" s="7" t="s">
        <v>27</v>
      </c>
      <c r="F51" s="7" t="s">
        <v>130</v>
      </c>
      <c r="G51" s="8">
        <v>0</v>
      </c>
      <c r="H51" s="9">
        <v>24</v>
      </c>
      <c r="I51" s="9">
        <v>6</v>
      </c>
      <c r="J51" s="9">
        <v>14</v>
      </c>
      <c r="K51" s="10">
        <v>17</v>
      </c>
      <c r="L51" s="11">
        <f t="shared" si="7"/>
        <v>17</v>
      </c>
      <c r="M51" s="11">
        <v>0</v>
      </c>
      <c r="N51" s="8">
        <f t="shared" si="1"/>
        <v>70.83333333333334</v>
      </c>
      <c r="O51" s="12">
        <f t="shared" si="8"/>
        <v>7369.26</v>
      </c>
      <c r="P51" s="12">
        <f t="shared" si="9"/>
        <v>7369.26</v>
      </c>
      <c r="Q51" s="8">
        <f t="shared" si="10"/>
        <v>100</v>
      </c>
      <c r="R51" s="13">
        <v>6998.56</v>
      </c>
      <c r="S51" s="8">
        <f t="shared" si="2"/>
        <v>94.96964417051373</v>
      </c>
      <c r="T51" s="14">
        <v>370.7</v>
      </c>
      <c r="U51" s="8">
        <f t="shared" si="3"/>
        <v>5.030355829486271</v>
      </c>
      <c r="V51" s="1">
        <v>12</v>
      </c>
      <c r="W51" s="1">
        <v>14</v>
      </c>
      <c r="X51" s="1">
        <v>0</v>
      </c>
      <c r="Y51" s="8">
        <f t="shared" si="4"/>
        <v>50</v>
      </c>
      <c r="Z51" s="8">
        <f t="shared" si="11"/>
        <v>15842.35</v>
      </c>
      <c r="AA51" s="8">
        <f t="shared" si="12"/>
        <v>15842.35</v>
      </c>
      <c r="AB51" s="8">
        <f t="shared" si="13"/>
        <v>97.71357024125626</v>
      </c>
      <c r="AC51" s="2">
        <v>15842.35</v>
      </c>
      <c r="AD51" s="8">
        <f t="shared" si="5"/>
        <v>100</v>
      </c>
      <c r="AE51" s="2">
        <v>0</v>
      </c>
      <c r="AF51" s="8">
        <f t="shared" si="6"/>
        <v>0</v>
      </c>
    </row>
    <row r="52" spans="1:32" s="15" customFormat="1" ht="51">
      <c r="A52" s="6">
        <f t="shared" si="14"/>
        <v>46</v>
      </c>
      <c r="B52" s="7" t="s">
        <v>302</v>
      </c>
      <c r="C52" s="7" t="s">
        <v>27</v>
      </c>
      <c r="D52" s="7" t="s">
        <v>131</v>
      </c>
      <c r="E52" s="7" t="s">
        <v>31</v>
      </c>
      <c r="F52" s="7" t="s">
        <v>27</v>
      </c>
      <c r="G52" s="8">
        <v>0</v>
      </c>
      <c r="H52" s="9">
        <v>1</v>
      </c>
      <c r="I52" s="9">
        <v>0</v>
      </c>
      <c r="J52" s="9">
        <v>1</v>
      </c>
      <c r="K52" s="10">
        <v>1</v>
      </c>
      <c r="L52" s="11">
        <f t="shared" si="7"/>
        <v>1</v>
      </c>
      <c r="M52" s="11">
        <v>0</v>
      </c>
      <c r="N52" s="8">
        <f t="shared" si="1"/>
        <v>100</v>
      </c>
      <c r="O52" s="12">
        <f t="shared" si="8"/>
        <v>829.6</v>
      </c>
      <c r="P52" s="12">
        <f t="shared" si="9"/>
        <v>829.6</v>
      </c>
      <c r="Q52" s="8">
        <f t="shared" si="10"/>
        <v>100</v>
      </c>
      <c r="R52" s="13">
        <v>829.6</v>
      </c>
      <c r="S52" s="8">
        <f t="shared" si="2"/>
        <v>100</v>
      </c>
      <c r="T52" s="14">
        <v>0</v>
      </c>
      <c r="U52" s="8">
        <f t="shared" si="3"/>
        <v>0</v>
      </c>
      <c r="V52" s="1">
        <v>0</v>
      </c>
      <c r="W52" s="1">
        <v>0</v>
      </c>
      <c r="X52" s="1">
        <v>1</v>
      </c>
      <c r="Y52" s="8">
        <f t="shared" si="4"/>
        <v>0</v>
      </c>
      <c r="Z52" s="8">
        <f t="shared" si="11"/>
        <v>0</v>
      </c>
      <c r="AA52" s="8">
        <f t="shared" si="12"/>
        <v>0</v>
      </c>
      <c r="AB52" s="8">
        <f t="shared" si="13"/>
        <v>0</v>
      </c>
      <c r="AC52" s="2">
        <v>0</v>
      </c>
      <c r="AD52" s="8">
        <f t="shared" si="5"/>
        <v>0</v>
      </c>
      <c r="AE52" s="2">
        <v>0</v>
      </c>
      <c r="AF52" s="8">
        <f t="shared" si="6"/>
        <v>0</v>
      </c>
    </row>
    <row r="53" spans="1:32" s="15" customFormat="1" ht="38.25">
      <c r="A53" s="6">
        <f t="shared" si="14"/>
        <v>47</v>
      </c>
      <c r="B53" s="7" t="s">
        <v>302</v>
      </c>
      <c r="C53" s="7" t="s">
        <v>27</v>
      </c>
      <c r="D53" s="7" t="s">
        <v>132</v>
      </c>
      <c r="E53" s="7" t="s">
        <v>31</v>
      </c>
      <c r="F53" s="7" t="s">
        <v>133</v>
      </c>
      <c r="G53" s="8">
        <v>0</v>
      </c>
      <c r="H53" s="9">
        <v>7</v>
      </c>
      <c r="I53" s="9">
        <v>0</v>
      </c>
      <c r="J53" s="9">
        <v>7</v>
      </c>
      <c r="K53" s="10">
        <v>5</v>
      </c>
      <c r="L53" s="11">
        <f t="shared" si="7"/>
        <v>5</v>
      </c>
      <c r="M53" s="11">
        <v>1</v>
      </c>
      <c r="N53" s="8">
        <f t="shared" si="1"/>
        <v>71.42857142857143</v>
      </c>
      <c r="O53" s="12">
        <f t="shared" si="8"/>
        <v>7695.77</v>
      </c>
      <c r="P53" s="12">
        <f t="shared" si="9"/>
        <v>7695.77</v>
      </c>
      <c r="Q53" s="8">
        <f t="shared" si="10"/>
        <v>100</v>
      </c>
      <c r="R53" s="13">
        <v>7695.77</v>
      </c>
      <c r="S53" s="8">
        <f t="shared" si="2"/>
        <v>100</v>
      </c>
      <c r="T53" s="14">
        <v>0</v>
      </c>
      <c r="U53" s="8">
        <f t="shared" si="3"/>
        <v>0</v>
      </c>
      <c r="V53" s="1">
        <v>3</v>
      </c>
      <c r="W53" s="1">
        <v>4</v>
      </c>
      <c r="X53" s="1">
        <v>0</v>
      </c>
      <c r="Y53" s="8">
        <f t="shared" si="4"/>
        <v>42.857142857142854</v>
      </c>
      <c r="Z53" s="8">
        <f t="shared" si="11"/>
        <v>5380.81</v>
      </c>
      <c r="AA53" s="8">
        <f t="shared" si="12"/>
        <v>5380.81</v>
      </c>
      <c r="AB53" s="8">
        <f t="shared" si="13"/>
        <v>100</v>
      </c>
      <c r="AC53" s="2">
        <v>5380.81</v>
      </c>
      <c r="AD53" s="8">
        <f t="shared" si="5"/>
        <v>100</v>
      </c>
      <c r="AE53" s="2">
        <v>0</v>
      </c>
      <c r="AF53" s="8">
        <f t="shared" si="6"/>
        <v>0</v>
      </c>
    </row>
    <row r="54" spans="1:32" s="15" customFormat="1" ht="25.5">
      <c r="A54" s="6">
        <f t="shared" si="14"/>
        <v>48</v>
      </c>
      <c r="B54" s="7" t="s">
        <v>302</v>
      </c>
      <c r="C54" s="7" t="s">
        <v>27</v>
      </c>
      <c r="D54" s="7" t="s">
        <v>134</v>
      </c>
      <c r="E54" s="7" t="s">
        <v>31</v>
      </c>
      <c r="F54" s="7" t="s">
        <v>135</v>
      </c>
      <c r="G54" s="8">
        <v>0</v>
      </c>
      <c r="H54" s="9">
        <v>20</v>
      </c>
      <c r="I54" s="9">
        <v>11</v>
      </c>
      <c r="J54" s="9">
        <v>8</v>
      </c>
      <c r="K54" s="10">
        <v>13</v>
      </c>
      <c r="L54" s="11">
        <f t="shared" si="7"/>
        <v>13</v>
      </c>
      <c r="M54" s="11">
        <v>0</v>
      </c>
      <c r="N54" s="8">
        <f t="shared" si="1"/>
        <v>65</v>
      </c>
      <c r="O54" s="12">
        <f t="shared" si="8"/>
        <v>8360.8</v>
      </c>
      <c r="P54" s="12">
        <f t="shared" si="9"/>
        <v>8360.8</v>
      </c>
      <c r="Q54" s="8">
        <f t="shared" si="10"/>
        <v>100</v>
      </c>
      <c r="R54" s="13">
        <v>8360.8</v>
      </c>
      <c r="S54" s="8">
        <f t="shared" si="2"/>
        <v>100</v>
      </c>
      <c r="T54" s="14">
        <v>0</v>
      </c>
      <c r="U54" s="8">
        <f t="shared" si="3"/>
        <v>0</v>
      </c>
      <c r="V54" s="1">
        <v>0</v>
      </c>
      <c r="W54" s="1">
        <v>0</v>
      </c>
      <c r="X54" s="1">
        <v>0</v>
      </c>
      <c r="Y54" s="8">
        <f t="shared" si="4"/>
        <v>0</v>
      </c>
      <c r="Z54" s="8">
        <f t="shared" si="11"/>
        <v>0</v>
      </c>
      <c r="AA54" s="8">
        <f t="shared" si="12"/>
        <v>0</v>
      </c>
      <c r="AB54" s="8">
        <f t="shared" si="13"/>
        <v>0</v>
      </c>
      <c r="AC54" s="2">
        <v>0</v>
      </c>
      <c r="AD54" s="8">
        <f t="shared" si="5"/>
        <v>0</v>
      </c>
      <c r="AE54" s="2">
        <v>0</v>
      </c>
      <c r="AF54" s="8">
        <f t="shared" si="6"/>
        <v>0</v>
      </c>
    </row>
    <row r="55" spans="1:32" s="15" customFormat="1" ht="38.25">
      <c r="A55" s="6">
        <f t="shared" si="14"/>
        <v>49</v>
      </c>
      <c r="B55" s="7" t="s">
        <v>302</v>
      </c>
      <c r="C55" s="7" t="s">
        <v>27</v>
      </c>
      <c r="D55" s="7" t="s">
        <v>136</v>
      </c>
      <c r="E55" s="7" t="s">
        <v>31</v>
      </c>
      <c r="F55" s="7" t="s">
        <v>137</v>
      </c>
      <c r="G55" s="8">
        <v>0</v>
      </c>
      <c r="H55" s="9">
        <v>59</v>
      </c>
      <c r="I55" s="9">
        <v>14</v>
      </c>
      <c r="J55" s="9">
        <v>42</v>
      </c>
      <c r="K55" s="10">
        <v>48</v>
      </c>
      <c r="L55" s="11">
        <f t="shared" si="7"/>
        <v>48</v>
      </c>
      <c r="M55" s="11">
        <v>2</v>
      </c>
      <c r="N55" s="8">
        <f t="shared" si="1"/>
        <v>81.35593220338984</v>
      </c>
      <c r="O55" s="12">
        <f t="shared" si="8"/>
        <v>52381.24</v>
      </c>
      <c r="P55" s="12">
        <f t="shared" si="9"/>
        <v>52381.24</v>
      </c>
      <c r="Q55" s="8">
        <f t="shared" si="10"/>
        <v>100</v>
      </c>
      <c r="R55" s="13">
        <v>49772.13</v>
      </c>
      <c r="S55" s="8">
        <f t="shared" si="2"/>
        <v>95.01899916840456</v>
      </c>
      <c r="T55" s="14">
        <v>2609.11</v>
      </c>
      <c r="U55" s="8">
        <f t="shared" si="3"/>
        <v>4.981000831595434</v>
      </c>
      <c r="V55" s="1">
        <v>14</v>
      </c>
      <c r="W55" s="1">
        <v>17</v>
      </c>
      <c r="X55" s="1">
        <v>0</v>
      </c>
      <c r="Y55" s="8">
        <f t="shared" si="4"/>
        <v>23.728813559322035</v>
      </c>
      <c r="Z55" s="8">
        <f t="shared" si="11"/>
        <v>17412.46</v>
      </c>
      <c r="AA55" s="8">
        <f t="shared" si="12"/>
        <v>17412.46</v>
      </c>
      <c r="AB55" s="8">
        <f t="shared" si="13"/>
        <v>86.96850446793133</v>
      </c>
      <c r="AC55" s="2">
        <v>17412.46</v>
      </c>
      <c r="AD55" s="8">
        <f t="shared" si="5"/>
        <v>100</v>
      </c>
      <c r="AE55" s="2">
        <v>0</v>
      </c>
      <c r="AF55" s="8">
        <f t="shared" si="6"/>
        <v>0</v>
      </c>
    </row>
    <row r="56" spans="1:32" s="15" customFormat="1" ht="25.5">
      <c r="A56" s="6">
        <f t="shared" si="14"/>
        <v>50</v>
      </c>
      <c r="B56" s="7" t="s">
        <v>302</v>
      </c>
      <c r="C56" s="7" t="s">
        <v>27</v>
      </c>
      <c r="D56" s="7" t="s">
        <v>138</v>
      </c>
      <c r="E56" s="7" t="s">
        <v>31</v>
      </c>
      <c r="F56" s="7" t="s">
        <v>139</v>
      </c>
      <c r="G56" s="8">
        <v>0</v>
      </c>
      <c r="H56" s="9">
        <v>44</v>
      </c>
      <c r="I56" s="9">
        <v>9</v>
      </c>
      <c r="J56" s="9">
        <v>33</v>
      </c>
      <c r="K56" s="10">
        <v>37</v>
      </c>
      <c r="L56" s="11">
        <f t="shared" si="7"/>
        <v>37</v>
      </c>
      <c r="M56" s="11">
        <v>1</v>
      </c>
      <c r="N56" s="8">
        <f t="shared" si="1"/>
        <v>84.0909090909091</v>
      </c>
      <c r="O56" s="12">
        <f t="shared" si="8"/>
        <v>38332.32</v>
      </c>
      <c r="P56" s="12">
        <f t="shared" si="9"/>
        <v>38332.32</v>
      </c>
      <c r="Q56" s="8">
        <f t="shared" si="10"/>
        <v>100</v>
      </c>
      <c r="R56" s="13">
        <v>38332.32</v>
      </c>
      <c r="S56" s="8">
        <f t="shared" si="2"/>
        <v>100</v>
      </c>
      <c r="T56" s="14">
        <v>0</v>
      </c>
      <c r="U56" s="8">
        <f t="shared" si="3"/>
        <v>0</v>
      </c>
      <c r="V56" s="1">
        <v>0</v>
      </c>
      <c r="W56" s="1">
        <v>0</v>
      </c>
      <c r="X56" s="1">
        <v>0</v>
      </c>
      <c r="Y56" s="8">
        <f t="shared" si="4"/>
        <v>0</v>
      </c>
      <c r="Z56" s="8">
        <f t="shared" si="11"/>
        <v>0</v>
      </c>
      <c r="AA56" s="8">
        <f t="shared" si="12"/>
        <v>0</v>
      </c>
      <c r="AB56" s="8">
        <f t="shared" si="13"/>
        <v>0</v>
      </c>
      <c r="AC56" s="2">
        <v>0</v>
      </c>
      <c r="AD56" s="8">
        <f t="shared" si="5"/>
        <v>0</v>
      </c>
      <c r="AE56" s="2">
        <v>0</v>
      </c>
      <c r="AF56" s="8">
        <f t="shared" si="6"/>
        <v>0</v>
      </c>
    </row>
    <row r="57" spans="1:32" s="15" customFormat="1" ht="51">
      <c r="A57" s="6">
        <f t="shared" si="14"/>
        <v>51</v>
      </c>
      <c r="B57" s="7" t="s">
        <v>302</v>
      </c>
      <c r="C57" s="7" t="s">
        <v>27</v>
      </c>
      <c r="D57" s="7" t="s">
        <v>140</v>
      </c>
      <c r="E57" s="7" t="s">
        <v>141</v>
      </c>
      <c r="F57" s="7" t="s">
        <v>142</v>
      </c>
      <c r="G57" s="8">
        <v>0</v>
      </c>
      <c r="H57" s="9">
        <v>65</v>
      </c>
      <c r="I57" s="9">
        <v>32</v>
      </c>
      <c r="J57" s="9">
        <v>12</v>
      </c>
      <c r="K57" s="10">
        <v>57</v>
      </c>
      <c r="L57" s="11">
        <f t="shared" si="7"/>
        <v>57</v>
      </c>
      <c r="M57" s="11">
        <v>1</v>
      </c>
      <c r="N57" s="8">
        <f t="shared" si="1"/>
        <v>87.6923076923077</v>
      </c>
      <c r="O57" s="12">
        <f t="shared" si="8"/>
        <v>54291.799999999996</v>
      </c>
      <c r="P57" s="12">
        <f t="shared" si="9"/>
        <v>54291.799999999996</v>
      </c>
      <c r="Q57" s="8">
        <f t="shared" si="10"/>
        <v>100</v>
      </c>
      <c r="R57" s="13">
        <v>51687.74</v>
      </c>
      <c r="S57" s="8">
        <f t="shared" si="2"/>
        <v>95.20358507177879</v>
      </c>
      <c r="T57" s="14">
        <v>2604.06</v>
      </c>
      <c r="U57" s="8">
        <f t="shared" si="3"/>
        <v>4.796414928221205</v>
      </c>
      <c r="V57" s="1">
        <v>5</v>
      </c>
      <c r="W57" s="1">
        <v>7</v>
      </c>
      <c r="X57" s="1">
        <v>1</v>
      </c>
      <c r="Y57" s="8">
        <f t="shared" si="4"/>
        <v>7.6923076923076925</v>
      </c>
      <c r="Z57" s="8">
        <f t="shared" si="11"/>
        <v>6965.33</v>
      </c>
      <c r="AA57" s="8">
        <f t="shared" si="12"/>
        <v>6965.33</v>
      </c>
      <c r="AB57" s="8">
        <f t="shared" si="13"/>
        <v>72.78760715155302</v>
      </c>
      <c r="AC57" s="2">
        <v>6965.33</v>
      </c>
      <c r="AD57" s="8">
        <f t="shared" si="5"/>
        <v>100</v>
      </c>
      <c r="AE57" s="2">
        <v>0</v>
      </c>
      <c r="AF57" s="8">
        <f t="shared" si="6"/>
        <v>0</v>
      </c>
    </row>
    <row r="58" spans="1:32" s="15" customFormat="1" ht="38.25">
      <c r="A58" s="6">
        <f t="shared" si="14"/>
        <v>52</v>
      </c>
      <c r="B58" s="7" t="s">
        <v>302</v>
      </c>
      <c r="C58" s="7" t="s">
        <v>27</v>
      </c>
      <c r="D58" s="7" t="s">
        <v>143</v>
      </c>
      <c r="E58" s="7" t="s">
        <v>144</v>
      </c>
      <c r="F58" s="7" t="s">
        <v>145</v>
      </c>
      <c r="G58" s="8">
        <v>0</v>
      </c>
      <c r="H58" s="9">
        <v>13</v>
      </c>
      <c r="I58" s="9">
        <v>2</v>
      </c>
      <c r="J58" s="9">
        <v>9</v>
      </c>
      <c r="K58" s="10">
        <v>10</v>
      </c>
      <c r="L58" s="11">
        <f t="shared" si="7"/>
        <v>10</v>
      </c>
      <c r="M58" s="11">
        <v>0</v>
      </c>
      <c r="N58" s="8">
        <f t="shared" si="1"/>
        <v>76.92307692307693</v>
      </c>
      <c r="O58" s="12">
        <f t="shared" si="8"/>
        <v>8779.01</v>
      </c>
      <c r="P58" s="12">
        <f t="shared" si="9"/>
        <v>8779.01</v>
      </c>
      <c r="Q58" s="8">
        <f t="shared" si="10"/>
        <v>100</v>
      </c>
      <c r="R58" s="13">
        <v>8779.01</v>
      </c>
      <c r="S58" s="8">
        <f t="shared" si="2"/>
        <v>100</v>
      </c>
      <c r="T58" s="14">
        <v>0</v>
      </c>
      <c r="U58" s="8">
        <f t="shared" si="3"/>
        <v>0</v>
      </c>
      <c r="V58" s="1">
        <v>2</v>
      </c>
      <c r="W58" s="1">
        <v>2</v>
      </c>
      <c r="X58" s="1">
        <v>1</v>
      </c>
      <c r="Y58" s="8">
        <f t="shared" si="4"/>
        <v>15.384615384615385</v>
      </c>
      <c r="Z58" s="8">
        <f t="shared" si="11"/>
        <v>2324.04</v>
      </c>
      <c r="AA58" s="8">
        <f t="shared" si="12"/>
        <v>2324.04</v>
      </c>
      <c r="AB58" s="8">
        <f t="shared" si="13"/>
        <v>100</v>
      </c>
      <c r="AC58" s="2">
        <v>2324.04</v>
      </c>
      <c r="AD58" s="8">
        <f t="shared" si="5"/>
        <v>100</v>
      </c>
      <c r="AE58" s="2">
        <v>0</v>
      </c>
      <c r="AF58" s="8">
        <f t="shared" si="6"/>
        <v>0</v>
      </c>
    </row>
    <row r="59" spans="1:32" s="15" customFormat="1" ht="51">
      <c r="A59" s="6">
        <f t="shared" si="14"/>
        <v>53</v>
      </c>
      <c r="B59" s="7" t="s">
        <v>302</v>
      </c>
      <c r="C59" s="7" t="s">
        <v>27</v>
      </c>
      <c r="D59" s="7" t="s">
        <v>146</v>
      </c>
      <c r="E59" s="7" t="s">
        <v>147</v>
      </c>
      <c r="F59" s="7" t="s">
        <v>148</v>
      </c>
      <c r="G59" s="8">
        <v>0</v>
      </c>
      <c r="H59" s="9">
        <v>14</v>
      </c>
      <c r="I59" s="9">
        <v>2</v>
      </c>
      <c r="J59" s="9">
        <v>12</v>
      </c>
      <c r="K59" s="10">
        <v>13</v>
      </c>
      <c r="L59" s="11">
        <f t="shared" si="7"/>
        <v>13</v>
      </c>
      <c r="M59" s="11">
        <v>0</v>
      </c>
      <c r="N59" s="8">
        <f t="shared" si="1"/>
        <v>92.85714285714286</v>
      </c>
      <c r="O59" s="12">
        <f t="shared" si="8"/>
        <v>11551.42</v>
      </c>
      <c r="P59" s="12">
        <f t="shared" si="9"/>
        <v>11551.42</v>
      </c>
      <c r="Q59" s="8">
        <f t="shared" si="10"/>
        <v>100</v>
      </c>
      <c r="R59" s="13">
        <v>11551.42</v>
      </c>
      <c r="S59" s="8">
        <f t="shared" si="2"/>
        <v>100</v>
      </c>
      <c r="T59" s="14">
        <v>0</v>
      </c>
      <c r="U59" s="8">
        <f t="shared" si="3"/>
        <v>0</v>
      </c>
      <c r="V59" s="1">
        <v>0</v>
      </c>
      <c r="W59" s="1">
        <v>0</v>
      </c>
      <c r="X59" s="1">
        <v>0</v>
      </c>
      <c r="Y59" s="8">
        <f t="shared" si="4"/>
        <v>0</v>
      </c>
      <c r="Z59" s="8">
        <f t="shared" si="11"/>
        <v>0</v>
      </c>
      <c r="AA59" s="8">
        <f t="shared" si="12"/>
        <v>0</v>
      </c>
      <c r="AB59" s="8">
        <f t="shared" si="13"/>
        <v>0</v>
      </c>
      <c r="AC59" s="2">
        <v>0</v>
      </c>
      <c r="AD59" s="8">
        <f t="shared" si="5"/>
        <v>0</v>
      </c>
      <c r="AE59" s="2">
        <v>0</v>
      </c>
      <c r="AF59" s="8">
        <f t="shared" si="6"/>
        <v>0</v>
      </c>
    </row>
    <row r="60" spans="1:32" s="15" customFormat="1" ht="25.5">
      <c r="A60" s="6">
        <f t="shared" si="14"/>
        <v>54</v>
      </c>
      <c r="B60" s="7" t="s">
        <v>302</v>
      </c>
      <c r="C60" s="7" t="s">
        <v>27</v>
      </c>
      <c r="D60" s="7" t="s">
        <v>149</v>
      </c>
      <c r="E60" s="7" t="s">
        <v>31</v>
      </c>
      <c r="F60" s="7" t="s">
        <v>150</v>
      </c>
      <c r="G60" s="8">
        <v>0</v>
      </c>
      <c r="H60" s="9">
        <v>107</v>
      </c>
      <c r="I60" s="9">
        <v>39</v>
      </c>
      <c r="J60" s="9">
        <v>52</v>
      </c>
      <c r="K60" s="10">
        <v>89</v>
      </c>
      <c r="L60" s="11">
        <f t="shared" si="7"/>
        <v>89</v>
      </c>
      <c r="M60" s="11">
        <v>7</v>
      </c>
      <c r="N60" s="8">
        <f t="shared" si="1"/>
        <v>83.17757009345794</v>
      </c>
      <c r="O60" s="12">
        <f t="shared" si="8"/>
        <v>80844.59</v>
      </c>
      <c r="P60" s="12">
        <f t="shared" si="9"/>
        <v>80844.59</v>
      </c>
      <c r="Q60" s="8">
        <f t="shared" si="10"/>
        <v>100</v>
      </c>
      <c r="R60" s="13">
        <v>79932.73</v>
      </c>
      <c r="S60" s="8">
        <f t="shared" si="2"/>
        <v>98.8720828443808</v>
      </c>
      <c r="T60" s="14">
        <v>911.86</v>
      </c>
      <c r="U60" s="8">
        <f t="shared" si="3"/>
        <v>1.127917155619195</v>
      </c>
      <c r="V60" s="1">
        <v>40</v>
      </c>
      <c r="W60" s="1">
        <v>53</v>
      </c>
      <c r="X60" s="1">
        <v>2</v>
      </c>
      <c r="Y60" s="8">
        <f t="shared" si="4"/>
        <v>37.38317757009346</v>
      </c>
      <c r="Z60" s="8">
        <f t="shared" si="11"/>
        <v>99278.9</v>
      </c>
      <c r="AA60" s="8">
        <f t="shared" si="12"/>
        <v>99278.9</v>
      </c>
      <c r="AB60" s="8">
        <f t="shared" si="13"/>
        <v>99.08987615225196</v>
      </c>
      <c r="AC60" s="2">
        <v>99278.9</v>
      </c>
      <c r="AD60" s="8">
        <f t="shared" si="5"/>
        <v>100</v>
      </c>
      <c r="AE60" s="2">
        <v>0</v>
      </c>
      <c r="AF60" s="8">
        <f t="shared" si="6"/>
        <v>0</v>
      </c>
    </row>
    <row r="61" spans="1:32" s="15" customFormat="1" ht="38.25">
      <c r="A61" s="6">
        <f t="shared" si="14"/>
        <v>55</v>
      </c>
      <c r="B61" s="7" t="s">
        <v>51</v>
      </c>
      <c r="C61" s="7" t="s">
        <v>151</v>
      </c>
      <c r="D61" s="7" t="s">
        <v>152</v>
      </c>
      <c r="E61" s="7" t="s">
        <v>153</v>
      </c>
      <c r="F61" s="7" t="s">
        <v>154</v>
      </c>
      <c r="G61" s="8">
        <v>0</v>
      </c>
      <c r="H61" s="9">
        <v>40</v>
      </c>
      <c r="I61" s="9">
        <v>12</v>
      </c>
      <c r="J61" s="9">
        <v>20</v>
      </c>
      <c r="K61" s="10">
        <v>39</v>
      </c>
      <c r="L61" s="11">
        <f t="shared" si="7"/>
        <v>39</v>
      </c>
      <c r="M61" s="11">
        <v>3</v>
      </c>
      <c r="N61" s="8">
        <f t="shared" si="1"/>
        <v>97.5</v>
      </c>
      <c r="O61" s="12">
        <f t="shared" si="8"/>
        <v>34581.18</v>
      </c>
      <c r="P61" s="12">
        <f t="shared" si="9"/>
        <v>34581.18</v>
      </c>
      <c r="Q61" s="8">
        <f t="shared" si="10"/>
        <v>100</v>
      </c>
      <c r="R61" s="13">
        <v>34581.18</v>
      </c>
      <c r="S61" s="8">
        <f t="shared" si="2"/>
        <v>100</v>
      </c>
      <c r="T61" s="14">
        <v>0</v>
      </c>
      <c r="U61" s="8">
        <f t="shared" si="3"/>
        <v>0</v>
      </c>
      <c r="V61" s="1">
        <v>10</v>
      </c>
      <c r="W61" s="1">
        <v>12</v>
      </c>
      <c r="X61" s="1">
        <v>0</v>
      </c>
      <c r="Y61" s="8">
        <f t="shared" si="4"/>
        <v>25</v>
      </c>
      <c r="Z61" s="8">
        <f t="shared" si="11"/>
        <v>22628.97</v>
      </c>
      <c r="AA61" s="8">
        <f t="shared" si="12"/>
        <v>22628.97</v>
      </c>
      <c r="AB61" s="8">
        <f t="shared" si="13"/>
        <v>100</v>
      </c>
      <c r="AC61" s="2">
        <v>22628.97</v>
      </c>
      <c r="AD61" s="8">
        <f t="shared" si="5"/>
        <v>100</v>
      </c>
      <c r="AE61" s="2">
        <v>0</v>
      </c>
      <c r="AF61" s="8">
        <f t="shared" si="6"/>
        <v>0</v>
      </c>
    </row>
    <row r="62" spans="1:32" s="15" customFormat="1" ht="51">
      <c r="A62" s="6">
        <f t="shared" si="14"/>
        <v>56</v>
      </c>
      <c r="B62" s="7" t="s">
        <v>302</v>
      </c>
      <c r="C62" s="7" t="s">
        <v>27</v>
      </c>
      <c r="D62" s="7" t="s">
        <v>155</v>
      </c>
      <c r="E62" s="7" t="s">
        <v>156</v>
      </c>
      <c r="F62" s="7" t="s">
        <v>157</v>
      </c>
      <c r="G62" s="8">
        <v>0</v>
      </c>
      <c r="H62" s="9">
        <v>6</v>
      </c>
      <c r="I62" s="9">
        <v>3</v>
      </c>
      <c r="J62" s="9">
        <v>2</v>
      </c>
      <c r="K62" s="10">
        <v>4</v>
      </c>
      <c r="L62" s="11">
        <f t="shared" si="7"/>
        <v>4</v>
      </c>
      <c r="M62" s="11">
        <v>0</v>
      </c>
      <c r="N62" s="8">
        <f t="shared" si="1"/>
        <v>66.66666666666666</v>
      </c>
      <c r="O62" s="12">
        <f t="shared" si="8"/>
        <v>3613.02</v>
      </c>
      <c r="P62" s="12">
        <f t="shared" si="9"/>
        <v>3613.02</v>
      </c>
      <c r="Q62" s="8">
        <f t="shared" si="10"/>
        <v>100</v>
      </c>
      <c r="R62" s="13">
        <v>3613.02</v>
      </c>
      <c r="S62" s="8">
        <f t="shared" si="2"/>
        <v>100</v>
      </c>
      <c r="T62" s="14">
        <v>0</v>
      </c>
      <c r="U62" s="8">
        <f t="shared" si="3"/>
        <v>0</v>
      </c>
      <c r="V62" s="1">
        <v>1</v>
      </c>
      <c r="W62" s="1">
        <v>1</v>
      </c>
      <c r="X62" s="1">
        <v>0</v>
      </c>
      <c r="Y62" s="8">
        <f t="shared" si="4"/>
        <v>16.666666666666664</v>
      </c>
      <c r="Z62" s="8">
        <f t="shared" si="11"/>
        <v>1957.11</v>
      </c>
      <c r="AA62" s="8">
        <f t="shared" si="12"/>
        <v>1957.11</v>
      </c>
      <c r="AB62" s="8">
        <f t="shared" si="13"/>
        <v>100</v>
      </c>
      <c r="AC62" s="2">
        <v>1957.11</v>
      </c>
      <c r="AD62" s="8">
        <f t="shared" si="5"/>
        <v>100</v>
      </c>
      <c r="AE62" s="2">
        <v>0</v>
      </c>
      <c r="AF62" s="8">
        <f t="shared" si="6"/>
        <v>0</v>
      </c>
    </row>
    <row r="63" spans="1:32" s="15" customFormat="1" ht="38.25">
      <c r="A63" s="6">
        <f t="shared" si="14"/>
        <v>57</v>
      </c>
      <c r="B63" s="7" t="s">
        <v>302</v>
      </c>
      <c r="C63" s="7" t="s">
        <v>27</v>
      </c>
      <c r="D63" s="7" t="s">
        <v>158</v>
      </c>
      <c r="E63" s="7" t="s">
        <v>31</v>
      </c>
      <c r="F63" s="7" t="s">
        <v>159</v>
      </c>
      <c r="G63" s="8">
        <v>0</v>
      </c>
      <c r="H63" s="9">
        <v>2</v>
      </c>
      <c r="I63" s="9">
        <v>0</v>
      </c>
      <c r="J63" s="9">
        <v>1</v>
      </c>
      <c r="K63" s="10">
        <v>2</v>
      </c>
      <c r="L63" s="11">
        <f t="shared" si="7"/>
        <v>2</v>
      </c>
      <c r="M63" s="11">
        <v>0</v>
      </c>
      <c r="N63" s="8">
        <f t="shared" si="1"/>
        <v>100</v>
      </c>
      <c r="O63" s="12">
        <f t="shared" si="8"/>
        <v>1432.87</v>
      </c>
      <c r="P63" s="12">
        <f t="shared" si="9"/>
        <v>1432.87</v>
      </c>
      <c r="Q63" s="8">
        <f t="shared" si="10"/>
        <v>100</v>
      </c>
      <c r="R63" s="13">
        <v>1432.87</v>
      </c>
      <c r="S63" s="8">
        <f t="shared" si="2"/>
        <v>100</v>
      </c>
      <c r="T63" s="14">
        <v>0</v>
      </c>
      <c r="U63" s="8">
        <f t="shared" si="3"/>
        <v>0</v>
      </c>
      <c r="V63" s="1">
        <v>1</v>
      </c>
      <c r="W63" s="1">
        <v>1</v>
      </c>
      <c r="X63" s="1">
        <v>0</v>
      </c>
      <c r="Y63" s="8">
        <f t="shared" si="4"/>
        <v>50</v>
      </c>
      <c r="Z63" s="8">
        <f t="shared" si="11"/>
        <v>1031.41</v>
      </c>
      <c r="AA63" s="8">
        <f t="shared" si="12"/>
        <v>1031.41</v>
      </c>
      <c r="AB63" s="8">
        <f t="shared" si="13"/>
        <v>100</v>
      </c>
      <c r="AC63" s="2">
        <v>1031.41</v>
      </c>
      <c r="AD63" s="8">
        <f t="shared" si="5"/>
        <v>100</v>
      </c>
      <c r="AE63" s="2">
        <v>0</v>
      </c>
      <c r="AF63" s="8">
        <f t="shared" si="6"/>
        <v>0</v>
      </c>
    </row>
    <row r="64" spans="1:32" s="15" customFormat="1" ht="63.75">
      <c r="A64" s="6">
        <f t="shared" si="14"/>
        <v>58</v>
      </c>
      <c r="B64" s="7" t="s">
        <v>160</v>
      </c>
      <c r="C64" s="7" t="s">
        <v>161</v>
      </c>
      <c r="D64" s="7" t="s">
        <v>162</v>
      </c>
      <c r="E64" s="7" t="s">
        <v>31</v>
      </c>
      <c r="F64" s="7" t="s">
        <v>163</v>
      </c>
      <c r="G64" s="8">
        <v>0</v>
      </c>
      <c r="H64" s="9">
        <v>16</v>
      </c>
      <c r="I64" s="9">
        <v>13</v>
      </c>
      <c r="J64" s="9">
        <v>3</v>
      </c>
      <c r="K64" s="10">
        <v>14</v>
      </c>
      <c r="L64" s="11">
        <f t="shared" si="7"/>
        <v>14</v>
      </c>
      <c r="M64" s="11">
        <v>5</v>
      </c>
      <c r="N64" s="8">
        <f t="shared" si="1"/>
        <v>87.5</v>
      </c>
      <c r="O64" s="12">
        <f t="shared" si="8"/>
        <v>26628.260000000002</v>
      </c>
      <c r="P64" s="12">
        <f t="shared" si="9"/>
        <v>26628.260000000002</v>
      </c>
      <c r="Q64" s="8">
        <f t="shared" si="10"/>
        <v>100</v>
      </c>
      <c r="R64" s="13">
        <v>24060.13</v>
      </c>
      <c r="S64" s="8">
        <f t="shared" si="2"/>
        <v>90.35562218485173</v>
      </c>
      <c r="T64" s="14">
        <v>2568.13</v>
      </c>
      <c r="U64" s="8">
        <f t="shared" si="3"/>
        <v>9.644377815148268</v>
      </c>
      <c r="V64" s="1">
        <v>0</v>
      </c>
      <c r="W64" s="1">
        <v>0</v>
      </c>
      <c r="X64" s="1">
        <v>0</v>
      </c>
      <c r="Y64" s="8">
        <f t="shared" si="4"/>
        <v>0</v>
      </c>
      <c r="Z64" s="8">
        <f t="shared" si="11"/>
        <v>0</v>
      </c>
      <c r="AA64" s="8">
        <f t="shared" si="12"/>
        <v>0</v>
      </c>
      <c r="AB64" s="8">
        <f t="shared" si="13"/>
        <v>0</v>
      </c>
      <c r="AC64" s="2">
        <v>0</v>
      </c>
      <c r="AD64" s="8">
        <f t="shared" si="5"/>
        <v>0</v>
      </c>
      <c r="AE64" s="2">
        <v>0</v>
      </c>
      <c r="AF64" s="8">
        <f t="shared" si="6"/>
        <v>0</v>
      </c>
    </row>
    <row r="65" spans="1:32" s="15" customFormat="1" ht="38.25">
      <c r="A65" s="6">
        <f t="shared" si="14"/>
        <v>59</v>
      </c>
      <c r="B65" s="7" t="s">
        <v>302</v>
      </c>
      <c r="C65" s="7" t="s">
        <v>27</v>
      </c>
      <c r="D65" s="7" t="s">
        <v>164</v>
      </c>
      <c r="E65" s="7" t="s">
        <v>90</v>
      </c>
      <c r="F65" s="7" t="s">
        <v>165</v>
      </c>
      <c r="G65" s="8">
        <v>0</v>
      </c>
      <c r="H65" s="9">
        <v>24</v>
      </c>
      <c r="I65" s="9">
        <v>7</v>
      </c>
      <c r="J65" s="9">
        <v>16</v>
      </c>
      <c r="K65" s="10">
        <v>20</v>
      </c>
      <c r="L65" s="11">
        <f t="shared" si="7"/>
        <v>20</v>
      </c>
      <c r="M65" s="11">
        <v>3</v>
      </c>
      <c r="N65" s="8">
        <f t="shared" si="1"/>
        <v>83.33333333333334</v>
      </c>
      <c r="O65" s="12">
        <f t="shared" si="8"/>
        <v>9258.5</v>
      </c>
      <c r="P65" s="12">
        <f t="shared" si="9"/>
        <v>9258.5</v>
      </c>
      <c r="Q65" s="8">
        <f t="shared" si="10"/>
        <v>100</v>
      </c>
      <c r="R65" s="13">
        <v>9258.5</v>
      </c>
      <c r="S65" s="8">
        <f t="shared" si="2"/>
        <v>100</v>
      </c>
      <c r="T65" s="14">
        <v>0</v>
      </c>
      <c r="U65" s="8">
        <f t="shared" si="3"/>
        <v>0</v>
      </c>
      <c r="V65" s="1">
        <v>0</v>
      </c>
      <c r="W65" s="1">
        <v>0</v>
      </c>
      <c r="X65" s="1">
        <v>0</v>
      </c>
      <c r="Y65" s="8">
        <f t="shared" si="4"/>
        <v>0</v>
      </c>
      <c r="Z65" s="8">
        <f t="shared" si="11"/>
        <v>0</v>
      </c>
      <c r="AA65" s="8">
        <f t="shared" si="12"/>
        <v>0</v>
      </c>
      <c r="AB65" s="8">
        <f t="shared" si="13"/>
        <v>0</v>
      </c>
      <c r="AC65" s="2">
        <v>0</v>
      </c>
      <c r="AD65" s="8">
        <f t="shared" si="5"/>
        <v>0</v>
      </c>
      <c r="AE65" s="2">
        <v>0</v>
      </c>
      <c r="AF65" s="8">
        <f t="shared" si="6"/>
        <v>0</v>
      </c>
    </row>
    <row r="66" spans="1:32" s="15" customFormat="1" ht="25.5">
      <c r="A66" s="6">
        <f t="shared" si="14"/>
        <v>60</v>
      </c>
      <c r="B66" s="7" t="s">
        <v>302</v>
      </c>
      <c r="C66" s="7" t="s">
        <v>27</v>
      </c>
      <c r="D66" s="7" t="s">
        <v>166</v>
      </c>
      <c r="E66" s="7" t="s">
        <v>34</v>
      </c>
      <c r="F66" s="7" t="s">
        <v>167</v>
      </c>
      <c r="G66" s="8">
        <v>0</v>
      </c>
      <c r="H66" s="9">
        <v>35</v>
      </c>
      <c r="I66" s="9">
        <v>4</v>
      </c>
      <c r="J66" s="9">
        <v>29</v>
      </c>
      <c r="K66" s="10">
        <v>26</v>
      </c>
      <c r="L66" s="11">
        <f t="shared" si="7"/>
        <v>26</v>
      </c>
      <c r="M66" s="11">
        <v>0</v>
      </c>
      <c r="N66" s="8">
        <f t="shared" si="1"/>
        <v>74.28571428571429</v>
      </c>
      <c r="O66" s="12">
        <f t="shared" si="8"/>
        <v>15641.990000000002</v>
      </c>
      <c r="P66" s="12">
        <f t="shared" si="9"/>
        <v>15641.990000000002</v>
      </c>
      <c r="Q66" s="8">
        <f t="shared" si="10"/>
        <v>100</v>
      </c>
      <c r="R66" s="13">
        <v>15075.62</v>
      </c>
      <c r="S66" s="8">
        <f t="shared" si="2"/>
        <v>96.37916914663671</v>
      </c>
      <c r="T66" s="14">
        <v>566.37</v>
      </c>
      <c r="U66" s="8">
        <f t="shared" si="3"/>
        <v>3.620830853363287</v>
      </c>
      <c r="V66" s="1">
        <v>15</v>
      </c>
      <c r="W66" s="1">
        <v>19</v>
      </c>
      <c r="X66" s="1">
        <v>0</v>
      </c>
      <c r="Y66" s="8">
        <f t="shared" si="4"/>
        <v>42.857142857142854</v>
      </c>
      <c r="Z66" s="8">
        <f t="shared" si="11"/>
        <v>14996.41</v>
      </c>
      <c r="AA66" s="8">
        <f t="shared" si="12"/>
        <v>14996.41</v>
      </c>
      <c r="AB66" s="8">
        <f t="shared" si="13"/>
        <v>96.360740176241</v>
      </c>
      <c r="AC66" s="2">
        <v>14996.41</v>
      </c>
      <c r="AD66" s="8">
        <f t="shared" si="5"/>
        <v>100</v>
      </c>
      <c r="AE66" s="2">
        <v>0</v>
      </c>
      <c r="AF66" s="8">
        <f t="shared" si="6"/>
        <v>0</v>
      </c>
    </row>
    <row r="67" spans="1:32" s="15" customFormat="1" ht="38.25">
      <c r="A67" s="6">
        <f t="shared" si="14"/>
        <v>61</v>
      </c>
      <c r="B67" s="7" t="s">
        <v>302</v>
      </c>
      <c r="C67" s="7" t="s">
        <v>27</v>
      </c>
      <c r="D67" s="7" t="s">
        <v>168</v>
      </c>
      <c r="E67" s="7" t="s">
        <v>90</v>
      </c>
      <c r="F67" s="7" t="s">
        <v>169</v>
      </c>
      <c r="G67" s="8">
        <v>0</v>
      </c>
      <c r="H67" s="9">
        <v>61</v>
      </c>
      <c r="I67" s="9">
        <v>19</v>
      </c>
      <c r="J67" s="9">
        <v>42</v>
      </c>
      <c r="K67" s="10">
        <v>49</v>
      </c>
      <c r="L67" s="11">
        <f t="shared" si="7"/>
        <v>49</v>
      </c>
      <c r="M67" s="11">
        <v>0</v>
      </c>
      <c r="N67" s="8">
        <f t="shared" si="1"/>
        <v>80.32786885245902</v>
      </c>
      <c r="O67" s="12">
        <f t="shared" si="8"/>
        <v>31381.87</v>
      </c>
      <c r="P67" s="12">
        <f t="shared" si="9"/>
        <v>31381.87</v>
      </c>
      <c r="Q67" s="8">
        <f t="shared" si="10"/>
        <v>100</v>
      </c>
      <c r="R67" s="13">
        <v>31381.87</v>
      </c>
      <c r="S67" s="8">
        <f t="shared" si="2"/>
        <v>100</v>
      </c>
      <c r="T67" s="14">
        <v>0</v>
      </c>
      <c r="U67" s="8">
        <f t="shared" si="3"/>
        <v>0</v>
      </c>
      <c r="V67" s="1">
        <v>10</v>
      </c>
      <c r="W67" s="1">
        <v>10</v>
      </c>
      <c r="X67" s="1">
        <v>0</v>
      </c>
      <c r="Y67" s="8">
        <f t="shared" si="4"/>
        <v>16.39344262295082</v>
      </c>
      <c r="Z67" s="8">
        <f t="shared" si="11"/>
        <v>4806.22</v>
      </c>
      <c r="AA67" s="8">
        <f t="shared" si="12"/>
        <v>4806.22</v>
      </c>
      <c r="AB67" s="8">
        <f t="shared" si="13"/>
        <v>100</v>
      </c>
      <c r="AC67" s="2">
        <v>4806.22</v>
      </c>
      <c r="AD67" s="8">
        <f t="shared" si="5"/>
        <v>100</v>
      </c>
      <c r="AE67" s="2">
        <v>0</v>
      </c>
      <c r="AF67" s="8">
        <f t="shared" si="6"/>
        <v>0</v>
      </c>
    </row>
    <row r="68" spans="1:32" s="15" customFormat="1" ht="51">
      <c r="A68" s="6">
        <f t="shared" si="14"/>
        <v>62</v>
      </c>
      <c r="B68" s="7" t="s">
        <v>302</v>
      </c>
      <c r="C68" s="7" t="s">
        <v>27</v>
      </c>
      <c r="D68" s="7" t="s">
        <v>170</v>
      </c>
      <c r="E68" s="7" t="s">
        <v>171</v>
      </c>
      <c r="F68" s="7" t="s">
        <v>172</v>
      </c>
      <c r="G68" s="8">
        <v>0</v>
      </c>
      <c r="H68" s="9">
        <v>13</v>
      </c>
      <c r="I68" s="9">
        <v>2</v>
      </c>
      <c r="J68" s="9">
        <v>7</v>
      </c>
      <c r="K68" s="10">
        <v>9</v>
      </c>
      <c r="L68" s="11">
        <f t="shared" si="7"/>
        <v>9</v>
      </c>
      <c r="M68" s="11">
        <v>0</v>
      </c>
      <c r="N68" s="8">
        <f t="shared" si="1"/>
        <v>69.23076923076923</v>
      </c>
      <c r="O68" s="12">
        <f t="shared" si="8"/>
        <v>11058.14</v>
      </c>
      <c r="P68" s="12">
        <f t="shared" si="9"/>
        <v>11058.14</v>
      </c>
      <c r="Q68" s="8">
        <f t="shared" si="10"/>
        <v>100</v>
      </c>
      <c r="R68" s="13">
        <v>11058.14</v>
      </c>
      <c r="S68" s="8">
        <f t="shared" si="2"/>
        <v>100</v>
      </c>
      <c r="T68" s="14">
        <v>0</v>
      </c>
      <c r="U68" s="8">
        <f t="shared" si="3"/>
        <v>0</v>
      </c>
      <c r="V68" s="1">
        <v>0</v>
      </c>
      <c r="W68" s="1">
        <v>0</v>
      </c>
      <c r="X68" s="1">
        <v>0</v>
      </c>
      <c r="Y68" s="8">
        <f t="shared" si="4"/>
        <v>0</v>
      </c>
      <c r="Z68" s="8">
        <f t="shared" si="11"/>
        <v>0</v>
      </c>
      <c r="AA68" s="8">
        <f t="shared" si="12"/>
        <v>0</v>
      </c>
      <c r="AB68" s="8">
        <f t="shared" si="13"/>
        <v>0</v>
      </c>
      <c r="AC68" s="2">
        <v>0</v>
      </c>
      <c r="AD68" s="8">
        <f t="shared" si="5"/>
        <v>0</v>
      </c>
      <c r="AE68" s="2">
        <v>0</v>
      </c>
      <c r="AF68" s="8">
        <f t="shared" si="6"/>
        <v>0</v>
      </c>
    </row>
    <row r="69" spans="1:32" s="15" customFormat="1" ht="51">
      <c r="A69" s="6">
        <f t="shared" si="14"/>
        <v>63</v>
      </c>
      <c r="B69" s="7" t="s">
        <v>302</v>
      </c>
      <c r="C69" s="7" t="s">
        <v>27</v>
      </c>
      <c r="D69" s="7" t="s">
        <v>173</v>
      </c>
      <c r="E69" s="7" t="s">
        <v>174</v>
      </c>
      <c r="F69" s="7" t="s">
        <v>175</v>
      </c>
      <c r="G69" s="8">
        <v>0</v>
      </c>
      <c r="H69" s="9">
        <v>42</v>
      </c>
      <c r="I69" s="9">
        <v>12</v>
      </c>
      <c r="J69" s="9">
        <v>30</v>
      </c>
      <c r="K69" s="10">
        <v>37</v>
      </c>
      <c r="L69" s="11">
        <f t="shared" si="7"/>
        <v>37</v>
      </c>
      <c r="M69" s="11">
        <v>1</v>
      </c>
      <c r="N69" s="8">
        <f t="shared" si="1"/>
        <v>88.09523809523809</v>
      </c>
      <c r="O69" s="12">
        <f t="shared" si="8"/>
        <v>44880.14</v>
      </c>
      <c r="P69" s="12">
        <f t="shared" si="9"/>
        <v>44880.14</v>
      </c>
      <c r="Q69" s="8">
        <f t="shared" si="10"/>
        <v>100</v>
      </c>
      <c r="R69" s="13">
        <v>41828.08</v>
      </c>
      <c r="S69" s="8">
        <f t="shared" si="2"/>
        <v>93.19953101750575</v>
      </c>
      <c r="T69" s="14">
        <v>3052.06</v>
      </c>
      <c r="U69" s="8">
        <f t="shared" si="3"/>
        <v>6.800468982494261</v>
      </c>
      <c r="V69" s="1">
        <v>8</v>
      </c>
      <c r="W69" s="1">
        <v>12</v>
      </c>
      <c r="X69" s="1">
        <v>0</v>
      </c>
      <c r="Y69" s="8">
        <f t="shared" si="4"/>
        <v>19.047619047619047</v>
      </c>
      <c r="Z69" s="8">
        <f t="shared" si="11"/>
        <v>24566.63</v>
      </c>
      <c r="AA69" s="8">
        <f t="shared" si="12"/>
        <v>24566.63</v>
      </c>
      <c r="AB69" s="8">
        <f t="shared" si="13"/>
        <v>88.94929484345565</v>
      </c>
      <c r="AC69" s="2">
        <v>24566.63</v>
      </c>
      <c r="AD69" s="8">
        <f t="shared" si="5"/>
        <v>100</v>
      </c>
      <c r="AE69" s="2">
        <v>0</v>
      </c>
      <c r="AF69" s="8">
        <f t="shared" si="6"/>
        <v>0</v>
      </c>
    </row>
    <row r="70" spans="1:32" s="15" customFormat="1" ht="38.25">
      <c r="A70" s="6">
        <f t="shared" si="14"/>
        <v>64</v>
      </c>
      <c r="B70" s="7" t="s">
        <v>302</v>
      </c>
      <c r="C70" s="7" t="s">
        <v>27</v>
      </c>
      <c r="D70" s="7" t="s">
        <v>176</v>
      </c>
      <c r="E70" s="7" t="s">
        <v>90</v>
      </c>
      <c r="F70" s="7" t="s">
        <v>27</v>
      </c>
      <c r="G70" s="8">
        <v>0</v>
      </c>
      <c r="H70" s="9">
        <v>3</v>
      </c>
      <c r="I70" s="9">
        <v>1</v>
      </c>
      <c r="J70" s="9">
        <v>2</v>
      </c>
      <c r="K70" s="10">
        <v>2</v>
      </c>
      <c r="L70" s="11">
        <f t="shared" si="7"/>
        <v>2</v>
      </c>
      <c r="M70" s="11">
        <v>0</v>
      </c>
      <c r="N70" s="8">
        <f t="shared" si="1"/>
        <v>66.66666666666666</v>
      </c>
      <c r="O70" s="12">
        <f t="shared" si="8"/>
        <v>1183.9</v>
      </c>
      <c r="P70" s="12">
        <f t="shared" si="9"/>
        <v>1183.9</v>
      </c>
      <c r="Q70" s="8">
        <f t="shared" si="10"/>
        <v>100</v>
      </c>
      <c r="R70" s="13">
        <v>1183.9</v>
      </c>
      <c r="S70" s="8">
        <f t="shared" si="2"/>
        <v>100</v>
      </c>
      <c r="T70" s="14">
        <v>0</v>
      </c>
      <c r="U70" s="8">
        <f t="shared" si="3"/>
        <v>0</v>
      </c>
      <c r="V70" s="1">
        <v>2</v>
      </c>
      <c r="W70" s="1">
        <v>4</v>
      </c>
      <c r="X70" s="1">
        <v>0</v>
      </c>
      <c r="Y70" s="8">
        <f t="shared" si="4"/>
        <v>66.66666666666666</v>
      </c>
      <c r="Z70" s="8">
        <f t="shared" si="11"/>
        <v>2381.07</v>
      </c>
      <c r="AA70" s="8">
        <f t="shared" si="12"/>
        <v>2381.07</v>
      </c>
      <c r="AB70" s="8">
        <f t="shared" si="13"/>
        <v>100</v>
      </c>
      <c r="AC70" s="2">
        <v>2381.07</v>
      </c>
      <c r="AD70" s="8">
        <f t="shared" si="5"/>
        <v>100</v>
      </c>
      <c r="AE70" s="2">
        <v>0</v>
      </c>
      <c r="AF70" s="8">
        <f t="shared" si="6"/>
        <v>0</v>
      </c>
    </row>
    <row r="71" spans="1:32" s="15" customFormat="1" ht="38.25">
      <c r="A71" s="6">
        <f t="shared" si="14"/>
        <v>65</v>
      </c>
      <c r="B71" s="7" t="s">
        <v>302</v>
      </c>
      <c r="C71" s="7" t="s">
        <v>27</v>
      </c>
      <c r="D71" s="7" t="s">
        <v>177</v>
      </c>
      <c r="E71" s="7" t="s">
        <v>31</v>
      </c>
      <c r="F71" s="7" t="s">
        <v>178</v>
      </c>
      <c r="G71" s="8">
        <v>0</v>
      </c>
      <c r="H71" s="9">
        <v>9</v>
      </c>
      <c r="I71" s="9">
        <v>1</v>
      </c>
      <c r="J71" s="9">
        <v>6</v>
      </c>
      <c r="K71" s="10">
        <v>9</v>
      </c>
      <c r="L71" s="11">
        <f t="shared" si="7"/>
        <v>9</v>
      </c>
      <c r="M71" s="11">
        <v>1</v>
      </c>
      <c r="N71" s="8">
        <f aca="true" t="shared" si="15" ref="N71:N128">IF(H71=0,0,K71/H71)*100</f>
        <v>100</v>
      </c>
      <c r="O71" s="12">
        <f t="shared" si="8"/>
        <v>5348.35</v>
      </c>
      <c r="P71" s="12">
        <f t="shared" si="9"/>
        <v>5348.35</v>
      </c>
      <c r="Q71" s="8">
        <f t="shared" si="10"/>
        <v>100</v>
      </c>
      <c r="R71" s="13">
        <v>5348.35</v>
      </c>
      <c r="S71" s="8">
        <f aca="true" t="shared" si="16" ref="S71:S128">IF(P71=0,0,R71/P71)*100</f>
        <v>100</v>
      </c>
      <c r="T71" s="14">
        <v>0</v>
      </c>
      <c r="U71" s="8">
        <f aca="true" t="shared" si="17" ref="U71:U128">IF(P71=0,0,T71/P71)*100</f>
        <v>0</v>
      </c>
      <c r="V71" s="1">
        <v>1</v>
      </c>
      <c r="W71" s="1">
        <v>1</v>
      </c>
      <c r="X71" s="1">
        <v>1</v>
      </c>
      <c r="Y71" s="8">
        <f aca="true" t="shared" si="18" ref="Y71:Y128">IF(H71=0,0,V71/H71)*100</f>
        <v>11.11111111111111</v>
      </c>
      <c r="Z71" s="8">
        <f t="shared" si="11"/>
        <v>1393.39</v>
      </c>
      <c r="AA71" s="8">
        <f t="shared" si="12"/>
        <v>1393.39</v>
      </c>
      <c r="AB71" s="8">
        <f t="shared" si="13"/>
        <v>100</v>
      </c>
      <c r="AC71" s="2">
        <v>1393.39</v>
      </c>
      <c r="AD71" s="8">
        <f aca="true" t="shared" si="19" ref="AD71:AD128">IF(AA71=0,0,AC71/AA71)*100</f>
        <v>100</v>
      </c>
      <c r="AE71" s="2">
        <v>0</v>
      </c>
      <c r="AF71" s="8">
        <f aca="true" t="shared" si="20" ref="AF71:AF128">IF(AA71=0,0,AE71/AA71)*100</f>
        <v>0</v>
      </c>
    </row>
    <row r="72" spans="1:32" s="15" customFormat="1" ht="38.25">
      <c r="A72" s="6">
        <f t="shared" si="14"/>
        <v>66</v>
      </c>
      <c r="B72" s="7" t="s">
        <v>302</v>
      </c>
      <c r="C72" s="7" t="s">
        <v>27</v>
      </c>
      <c r="D72" s="7" t="s">
        <v>179</v>
      </c>
      <c r="E72" s="7" t="s">
        <v>31</v>
      </c>
      <c r="F72" s="7" t="s">
        <v>27</v>
      </c>
      <c r="G72" s="8">
        <v>0</v>
      </c>
      <c r="H72" s="9">
        <v>5</v>
      </c>
      <c r="I72" s="9">
        <v>1</v>
      </c>
      <c r="J72" s="9">
        <v>3</v>
      </c>
      <c r="K72" s="10">
        <v>4</v>
      </c>
      <c r="L72" s="11">
        <f aca="true" t="shared" si="21" ref="L72:L128">K72</f>
        <v>4</v>
      </c>
      <c r="M72" s="11">
        <v>1</v>
      </c>
      <c r="N72" s="8">
        <f t="shared" si="15"/>
        <v>80</v>
      </c>
      <c r="O72" s="12">
        <f aca="true" t="shared" si="22" ref="O72:O128">P72</f>
        <v>3278.4</v>
      </c>
      <c r="P72" s="12">
        <f aca="true" t="shared" si="23" ref="P72:P128">R72+T72</f>
        <v>3278.4</v>
      </c>
      <c r="Q72" s="8">
        <f aca="true" t="shared" si="24" ref="Q72:Q128">IF(O72=0,0,P72/O72)*100</f>
        <v>100</v>
      </c>
      <c r="R72" s="13">
        <v>3278.4</v>
      </c>
      <c r="S72" s="8">
        <f t="shared" si="16"/>
        <v>100</v>
      </c>
      <c r="T72" s="14">
        <v>0</v>
      </c>
      <c r="U72" s="8">
        <f t="shared" si="17"/>
        <v>0</v>
      </c>
      <c r="V72" s="1">
        <v>0</v>
      </c>
      <c r="W72" s="1">
        <v>0</v>
      </c>
      <c r="X72" s="1">
        <v>0</v>
      </c>
      <c r="Y72" s="8">
        <f t="shared" si="18"/>
        <v>0</v>
      </c>
      <c r="Z72" s="8">
        <f aca="true" t="shared" si="25" ref="Z72:Z128">AA72</f>
        <v>0</v>
      </c>
      <c r="AA72" s="8">
        <f aca="true" t="shared" si="26" ref="AA72:AA128">AC72+AE72</f>
        <v>0</v>
      </c>
      <c r="AB72" s="8">
        <f aca="true" t="shared" si="27" ref="AB72:AB129">IF((Z72+T72)=0,0,AA72/(Z72+T72)*100)</f>
        <v>0</v>
      </c>
      <c r="AC72" s="2">
        <v>0</v>
      </c>
      <c r="AD72" s="8">
        <f t="shared" si="19"/>
        <v>0</v>
      </c>
      <c r="AE72" s="2">
        <v>0</v>
      </c>
      <c r="AF72" s="8">
        <f t="shared" si="20"/>
        <v>0</v>
      </c>
    </row>
    <row r="73" spans="1:32" s="15" customFormat="1" ht="38.25">
      <c r="A73" s="6">
        <f aca="true" t="shared" si="28" ref="A73:A128">A72+1</f>
        <v>67</v>
      </c>
      <c r="B73" s="7" t="s">
        <v>302</v>
      </c>
      <c r="C73" s="7" t="s">
        <v>27</v>
      </c>
      <c r="D73" s="7" t="s">
        <v>180</v>
      </c>
      <c r="E73" s="7" t="s">
        <v>31</v>
      </c>
      <c r="F73" s="7" t="s">
        <v>181</v>
      </c>
      <c r="G73" s="8">
        <v>0</v>
      </c>
      <c r="H73" s="9">
        <v>6</v>
      </c>
      <c r="I73" s="9">
        <v>3</v>
      </c>
      <c r="J73" s="9">
        <v>3</v>
      </c>
      <c r="K73" s="10">
        <v>5</v>
      </c>
      <c r="L73" s="11">
        <f t="shared" si="21"/>
        <v>5</v>
      </c>
      <c r="M73" s="11">
        <v>0</v>
      </c>
      <c r="N73" s="8">
        <f t="shared" si="15"/>
        <v>83.33333333333334</v>
      </c>
      <c r="O73" s="12">
        <f t="shared" si="22"/>
        <v>5193.04</v>
      </c>
      <c r="P73" s="12">
        <f t="shared" si="23"/>
        <v>5193.04</v>
      </c>
      <c r="Q73" s="8">
        <f t="shared" si="24"/>
        <v>100</v>
      </c>
      <c r="R73" s="13">
        <v>5193.04</v>
      </c>
      <c r="S73" s="8">
        <f t="shared" si="16"/>
        <v>100</v>
      </c>
      <c r="T73" s="14">
        <v>0</v>
      </c>
      <c r="U73" s="8">
        <f t="shared" si="17"/>
        <v>0</v>
      </c>
      <c r="V73" s="1">
        <v>0</v>
      </c>
      <c r="W73" s="1">
        <v>0</v>
      </c>
      <c r="X73" s="1">
        <v>0</v>
      </c>
      <c r="Y73" s="8">
        <f t="shared" si="18"/>
        <v>0</v>
      </c>
      <c r="Z73" s="8">
        <f t="shared" si="25"/>
        <v>0</v>
      </c>
      <c r="AA73" s="8">
        <f t="shared" si="26"/>
        <v>0</v>
      </c>
      <c r="AB73" s="8">
        <f t="shared" si="27"/>
        <v>0</v>
      </c>
      <c r="AC73" s="2">
        <v>0</v>
      </c>
      <c r="AD73" s="8">
        <f t="shared" si="19"/>
        <v>0</v>
      </c>
      <c r="AE73" s="2">
        <v>0</v>
      </c>
      <c r="AF73" s="8">
        <f t="shared" si="20"/>
        <v>0</v>
      </c>
    </row>
    <row r="74" spans="1:32" s="15" customFormat="1" ht="38.25">
      <c r="A74" s="6">
        <f t="shared" si="28"/>
        <v>68</v>
      </c>
      <c r="B74" s="7" t="s">
        <v>302</v>
      </c>
      <c r="C74" s="7" t="s">
        <v>27</v>
      </c>
      <c r="D74" s="7" t="s">
        <v>182</v>
      </c>
      <c r="E74" s="7" t="s">
        <v>31</v>
      </c>
      <c r="F74" s="7" t="s">
        <v>183</v>
      </c>
      <c r="G74" s="8">
        <v>0</v>
      </c>
      <c r="H74" s="9">
        <v>1</v>
      </c>
      <c r="I74" s="9">
        <v>0</v>
      </c>
      <c r="J74" s="9">
        <v>1</v>
      </c>
      <c r="K74" s="10">
        <v>0</v>
      </c>
      <c r="L74" s="11">
        <f t="shared" si="21"/>
        <v>0</v>
      </c>
      <c r="M74" s="11">
        <v>0</v>
      </c>
      <c r="N74" s="8">
        <f t="shared" si="15"/>
        <v>0</v>
      </c>
      <c r="O74" s="12">
        <f t="shared" si="22"/>
        <v>0</v>
      </c>
      <c r="P74" s="12">
        <f t="shared" si="23"/>
        <v>0</v>
      </c>
      <c r="Q74" s="8">
        <f t="shared" si="24"/>
        <v>0</v>
      </c>
      <c r="R74" s="13">
        <v>0</v>
      </c>
      <c r="S74" s="8">
        <f t="shared" si="16"/>
        <v>0</v>
      </c>
      <c r="T74" s="14">
        <v>0</v>
      </c>
      <c r="U74" s="8">
        <f t="shared" si="17"/>
        <v>0</v>
      </c>
      <c r="V74" s="1">
        <v>0</v>
      </c>
      <c r="W74" s="1">
        <v>0</v>
      </c>
      <c r="X74" s="1">
        <v>0</v>
      </c>
      <c r="Y74" s="8">
        <f t="shared" si="18"/>
        <v>0</v>
      </c>
      <c r="Z74" s="8">
        <f t="shared" si="25"/>
        <v>0</v>
      </c>
      <c r="AA74" s="8">
        <f t="shared" si="26"/>
        <v>0</v>
      </c>
      <c r="AB74" s="8">
        <f t="shared" si="27"/>
        <v>0</v>
      </c>
      <c r="AC74" s="2">
        <v>0</v>
      </c>
      <c r="AD74" s="8">
        <f t="shared" si="19"/>
        <v>0</v>
      </c>
      <c r="AE74" s="2">
        <v>0</v>
      </c>
      <c r="AF74" s="8">
        <f t="shared" si="20"/>
        <v>0</v>
      </c>
    </row>
    <row r="75" spans="1:32" s="15" customFormat="1" ht="38.25">
      <c r="A75" s="6">
        <f t="shared" si="28"/>
        <v>69</v>
      </c>
      <c r="B75" s="7" t="s">
        <v>302</v>
      </c>
      <c r="C75" s="7" t="s">
        <v>27</v>
      </c>
      <c r="D75" s="7" t="s">
        <v>184</v>
      </c>
      <c r="E75" s="7" t="s">
        <v>34</v>
      </c>
      <c r="F75" s="7" t="s">
        <v>185</v>
      </c>
      <c r="G75" s="8">
        <v>0</v>
      </c>
      <c r="H75" s="9">
        <v>38</v>
      </c>
      <c r="I75" s="9">
        <v>6</v>
      </c>
      <c r="J75" s="9">
        <v>26</v>
      </c>
      <c r="K75" s="10">
        <v>35</v>
      </c>
      <c r="L75" s="11">
        <f t="shared" si="21"/>
        <v>35</v>
      </c>
      <c r="M75" s="11">
        <v>2</v>
      </c>
      <c r="N75" s="8">
        <f t="shared" si="15"/>
        <v>92.10526315789474</v>
      </c>
      <c r="O75" s="12">
        <f t="shared" si="22"/>
        <v>28224.43</v>
      </c>
      <c r="P75" s="12">
        <f t="shared" si="23"/>
        <v>28224.43</v>
      </c>
      <c r="Q75" s="8">
        <f t="shared" si="24"/>
        <v>100</v>
      </c>
      <c r="R75" s="13">
        <v>28224.43</v>
      </c>
      <c r="S75" s="8">
        <f t="shared" si="16"/>
        <v>100</v>
      </c>
      <c r="T75" s="14">
        <v>0</v>
      </c>
      <c r="U75" s="8">
        <f t="shared" si="17"/>
        <v>0</v>
      </c>
      <c r="V75" s="1">
        <v>18</v>
      </c>
      <c r="W75" s="1">
        <v>23</v>
      </c>
      <c r="X75" s="1">
        <v>0</v>
      </c>
      <c r="Y75" s="8">
        <f t="shared" si="18"/>
        <v>47.368421052631575</v>
      </c>
      <c r="Z75" s="8">
        <f t="shared" si="25"/>
        <v>19804.66</v>
      </c>
      <c r="AA75" s="8">
        <f t="shared" si="26"/>
        <v>19804.66</v>
      </c>
      <c r="AB75" s="8">
        <f t="shared" si="27"/>
        <v>100</v>
      </c>
      <c r="AC75" s="2">
        <v>19804.66</v>
      </c>
      <c r="AD75" s="8">
        <f t="shared" si="19"/>
        <v>100</v>
      </c>
      <c r="AE75" s="2">
        <v>0</v>
      </c>
      <c r="AF75" s="8">
        <f t="shared" si="20"/>
        <v>0</v>
      </c>
    </row>
    <row r="76" spans="1:32" s="15" customFormat="1" ht="38.25">
      <c r="A76" s="6">
        <f t="shared" si="28"/>
        <v>70</v>
      </c>
      <c r="B76" s="7" t="s">
        <v>302</v>
      </c>
      <c r="C76" s="7" t="s">
        <v>27</v>
      </c>
      <c r="D76" s="7" t="s">
        <v>186</v>
      </c>
      <c r="E76" s="7" t="s">
        <v>31</v>
      </c>
      <c r="F76" s="7" t="s">
        <v>187</v>
      </c>
      <c r="G76" s="8">
        <v>0</v>
      </c>
      <c r="H76" s="9">
        <v>1</v>
      </c>
      <c r="I76" s="9">
        <v>1</v>
      </c>
      <c r="J76" s="9">
        <v>0</v>
      </c>
      <c r="K76" s="10">
        <v>1</v>
      </c>
      <c r="L76" s="11">
        <f t="shared" si="21"/>
        <v>1</v>
      </c>
      <c r="M76" s="11">
        <v>0</v>
      </c>
      <c r="N76" s="8">
        <f t="shared" si="15"/>
        <v>100</v>
      </c>
      <c r="O76" s="12">
        <f t="shared" si="22"/>
        <v>91.35</v>
      </c>
      <c r="P76" s="12">
        <f t="shared" si="23"/>
        <v>91.35</v>
      </c>
      <c r="Q76" s="8">
        <f t="shared" si="24"/>
        <v>100</v>
      </c>
      <c r="R76" s="13">
        <v>91.35</v>
      </c>
      <c r="S76" s="8">
        <f t="shared" si="16"/>
        <v>100</v>
      </c>
      <c r="T76" s="14">
        <v>0</v>
      </c>
      <c r="U76" s="8">
        <f t="shared" si="17"/>
        <v>0</v>
      </c>
      <c r="V76" s="1">
        <v>0</v>
      </c>
      <c r="W76" s="1">
        <v>0</v>
      </c>
      <c r="X76" s="1">
        <v>0</v>
      </c>
      <c r="Y76" s="8">
        <f t="shared" si="18"/>
        <v>0</v>
      </c>
      <c r="Z76" s="8">
        <f t="shared" si="25"/>
        <v>0</v>
      </c>
      <c r="AA76" s="8">
        <f t="shared" si="26"/>
        <v>0</v>
      </c>
      <c r="AB76" s="8">
        <f t="shared" si="27"/>
        <v>0</v>
      </c>
      <c r="AC76" s="2">
        <v>0</v>
      </c>
      <c r="AD76" s="8">
        <f t="shared" si="19"/>
        <v>0</v>
      </c>
      <c r="AE76" s="2">
        <v>0</v>
      </c>
      <c r="AF76" s="8">
        <f t="shared" si="20"/>
        <v>0</v>
      </c>
    </row>
    <row r="77" spans="1:32" s="15" customFormat="1" ht="25.5">
      <c r="A77" s="6">
        <f t="shared" si="28"/>
        <v>71</v>
      </c>
      <c r="B77" s="7" t="s">
        <v>302</v>
      </c>
      <c r="C77" s="7" t="s">
        <v>27</v>
      </c>
      <c r="D77" s="7" t="s">
        <v>188</v>
      </c>
      <c r="E77" s="7" t="s">
        <v>189</v>
      </c>
      <c r="F77" s="7" t="s">
        <v>27</v>
      </c>
      <c r="G77" s="8">
        <v>0</v>
      </c>
      <c r="H77" s="9">
        <v>1</v>
      </c>
      <c r="I77" s="9">
        <v>0</v>
      </c>
      <c r="J77" s="9">
        <v>0</v>
      </c>
      <c r="K77" s="10">
        <v>1</v>
      </c>
      <c r="L77" s="11">
        <f t="shared" si="21"/>
        <v>1</v>
      </c>
      <c r="M77" s="11">
        <v>0</v>
      </c>
      <c r="N77" s="8">
        <f t="shared" si="15"/>
        <v>100</v>
      </c>
      <c r="O77" s="12">
        <f t="shared" si="22"/>
        <v>292.59</v>
      </c>
      <c r="P77" s="12">
        <f t="shared" si="23"/>
        <v>292.59</v>
      </c>
      <c r="Q77" s="8">
        <f t="shared" si="24"/>
        <v>100</v>
      </c>
      <c r="R77" s="13">
        <v>292.59</v>
      </c>
      <c r="S77" s="8">
        <f t="shared" si="16"/>
        <v>100</v>
      </c>
      <c r="T77" s="14">
        <v>0</v>
      </c>
      <c r="U77" s="8">
        <f t="shared" si="17"/>
        <v>0</v>
      </c>
      <c r="V77" s="1">
        <v>0</v>
      </c>
      <c r="W77" s="1">
        <v>0</v>
      </c>
      <c r="X77" s="1">
        <v>0</v>
      </c>
      <c r="Y77" s="8">
        <f t="shared" si="18"/>
        <v>0</v>
      </c>
      <c r="Z77" s="8">
        <f t="shared" si="25"/>
        <v>0</v>
      </c>
      <c r="AA77" s="8">
        <f t="shared" si="26"/>
        <v>0</v>
      </c>
      <c r="AB77" s="8">
        <f t="shared" si="27"/>
        <v>0</v>
      </c>
      <c r="AC77" s="2">
        <v>0</v>
      </c>
      <c r="AD77" s="8">
        <f t="shared" si="19"/>
        <v>0</v>
      </c>
      <c r="AE77" s="2">
        <v>0</v>
      </c>
      <c r="AF77" s="8">
        <f t="shared" si="20"/>
        <v>0</v>
      </c>
    </row>
    <row r="78" spans="1:32" s="15" customFormat="1" ht="38.25">
      <c r="A78" s="6">
        <f t="shared" si="28"/>
        <v>72</v>
      </c>
      <c r="B78" s="7" t="s">
        <v>302</v>
      </c>
      <c r="C78" s="7" t="s">
        <v>27</v>
      </c>
      <c r="D78" s="7" t="s">
        <v>190</v>
      </c>
      <c r="E78" s="7" t="s">
        <v>39</v>
      </c>
      <c r="F78" s="7" t="s">
        <v>191</v>
      </c>
      <c r="G78" s="8">
        <v>0</v>
      </c>
      <c r="H78" s="9">
        <v>110</v>
      </c>
      <c r="I78" s="9">
        <v>69</v>
      </c>
      <c r="J78" s="9">
        <v>35</v>
      </c>
      <c r="K78" s="10">
        <v>85</v>
      </c>
      <c r="L78" s="11">
        <f t="shared" si="21"/>
        <v>85</v>
      </c>
      <c r="M78" s="11">
        <v>10</v>
      </c>
      <c r="N78" s="8">
        <f t="shared" si="15"/>
        <v>77.27272727272727</v>
      </c>
      <c r="O78" s="12">
        <f t="shared" si="22"/>
        <v>63689.88</v>
      </c>
      <c r="P78" s="12">
        <f t="shared" si="23"/>
        <v>63689.88</v>
      </c>
      <c r="Q78" s="8">
        <f t="shared" si="24"/>
        <v>100</v>
      </c>
      <c r="R78" s="13">
        <v>63689.88</v>
      </c>
      <c r="S78" s="8">
        <f t="shared" si="16"/>
        <v>100</v>
      </c>
      <c r="T78" s="14">
        <v>0</v>
      </c>
      <c r="U78" s="8">
        <f t="shared" si="17"/>
        <v>0</v>
      </c>
      <c r="V78" s="1">
        <v>24</v>
      </c>
      <c r="W78" s="1">
        <v>26</v>
      </c>
      <c r="X78" s="1">
        <v>9</v>
      </c>
      <c r="Y78" s="8">
        <f t="shared" si="18"/>
        <v>21.818181818181817</v>
      </c>
      <c r="Z78" s="8">
        <f t="shared" si="25"/>
        <v>20199.25</v>
      </c>
      <c r="AA78" s="8">
        <f t="shared" si="26"/>
        <v>20199.25</v>
      </c>
      <c r="AB78" s="8">
        <f t="shared" si="27"/>
        <v>100</v>
      </c>
      <c r="AC78" s="2">
        <v>20199.25</v>
      </c>
      <c r="AD78" s="8">
        <f t="shared" si="19"/>
        <v>100</v>
      </c>
      <c r="AE78" s="2">
        <v>0</v>
      </c>
      <c r="AF78" s="8">
        <f t="shared" si="20"/>
        <v>0</v>
      </c>
    </row>
    <row r="79" spans="1:32" s="15" customFormat="1" ht="38.25">
      <c r="A79" s="6">
        <f t="shared" si="28"/>
        <v>73</v>
      </c>
      <c r="B79" s="7" t="s">
        <v>302</v>
      </c>
      <c r="C79" s="7" t="s">
        <v>27</v>
      </c>
      <c r="D79" s="7" t="s">
        <v>192</v>
      </c>
      <c r="E79" s="7" t="s">
        <v>31</v>
      </c>
      <c r="F79" s="7" t="s">
        <v>193</v>
      </c>
      <c r="G79" s="8">
        <v>0</v>
      </c>
      <c r="H79" s="9">
        <v>43</v>
      </c>
      <c r="I79" s="9">
        <v>4</v>
      </c>
      <c r="J79" s="9">
        <v>36</v>
      </c>
      <c r="K79" s="10">
        <v>34</v>
      </c>
      <c r="L79" s="11">
        <f t="shared" si="21"/>
        <v>34</v>
      </c>
      <c r="M79" s="11">
        <v>0</v>
      </c>
      <c r="N79" s="8">
        <f t="shared" si="15"/>
        <v>79.06976744186046</v>
      </c>
      <c r="O79" s="12">
        <f t="shared" si="22"/>
        <v>16599.18</v>
      </c>
      <c r="P79" s="12">
        <f t="shared" si="23"/>
        <v>16599.18</v>
      </c>
      <c r="Q79" s="8">
        <f t="shared" si="24"/>
        <v>100</v>
      </c>
      <c r="R79" s="13">
        <v>16599.18</v>
      </c>
      <c r="S79" s="8">
        <f t="shared" si="16"/>
        <v>100</v>
      </c>
      <c r="T79" s="14">
        <v>0</v>
      </c>
      <c r="U79" s="8">
        <f t="shared" si="17"/>
        <v>0</v>
      </c>
      <c r="V79" s="1">
        <v>11</v>
      </c>
      <c r="W79" s="1">
        <v>15</v>
      </c>
      <c r="X79" s="1">
        <v>0</v>
      </c>
      <c r="Y79" s="8">
        <f t="shared" si="18"/>
        <v>25.581395348837212</v>
      </c>
      <c r="Z79" s="8">
        <f t="shared" si="25"/>
        <v>16519.57</v>
      </c>
      <c r="AA79" s="8">
        <f t="shared" si="26"/>
        <v>16519.57</v>
      </c>
      <c r="AB79" s="8">
        <f t="shared" si="27"/>
        <v>100</v>
      </c>
      <c r="AC79" s="2">
        <v>16519.57</v>
      </c>
      <c r="AD79" s="8">
        <f t="shared" si="19"/>
        <v>100</v>
      </c>
      <c r="AE79" s="2">
        <v>0</v>
      </c>
      <c r="AF79" s="8">
        <f t="shared" si="20"/>
        <v>0</v>
      </c>
    </row>
    <row r="80" spans="1:32" s="15" customFormat="1" ht="51">
      <c r="A80" s="6">
        <f t="shared" si="28"/>
        <v>74</v>
      </c>
      <c r="B80" s="7" t="s">
        <v>302</v>
      </c>
      <c r="C80" s="7" t="s">
        <v>27</v>
      </c>
      <c r="D80" s="7" t="s">
        <v>194</v>
      </c>
      <c r="E80" s="7" t="s">
        <v>195</v>
      </c>
      <c r="F80" s="7" t="s">
        <v>196</v>
      </c>
      <c r="G80" s="8">
        <v>0</v>
      </c>
      <c r="H80" s="9">
        <v>22</v>
      </c>
      <c r="I80" s="9">
        <v>7</v>
      </c>
      <c r="J80" s="9">
        <v>15</v>
      </c>
      <c r="K80" s="10">
        <v>18</v>
      </c>
      <c r="L80" s="11">
        <f t="shared" si="21"/>
        <v>18</v>
      </c>
      <c r="M80" s="11">
        <v>1</v>
      </c>
      <c r="N80" s="8">
        <f t="shared" si="15"/>
        <v>81.81818181818183</v>
      </c>
      <c r="O80" s="12">
        <f t="shared" si="22"/>
        <v>22897.47</v>
      </c>
      <c r="P80" s="12">
        <f t="shared" si="23"/>
        <v>22897.47</v>
      </c>
      <c r="Q80" s="8">
        <f t="shared" si="24"/>
        <v>100</v>
      </c>
      <c r="R80" s="13">
        <v>22897.47</v>
      </c>
      <c r="S80" s="8">
        <f t="shared" si="16"/>
        <v>100</v>
      </c>
      <c r="T80" s="14">
        <v>0</v>
      </c>
      <c r="U80" s="8">
        <f t="shared" si="17"/>
        <v>0</v>
      </c>
      <c r="V80" s="1">
        <v>4</v>
      </c>
      <c r="W80" s="1">
        <v>4</v>
      </c>
      <c r="X80" s="1">
        <v>1</v>
      </c>
      <c r="Y80" s="8">
        <f t="shared" si="18"/>
        <v>18.181818181818183</v>
      </c>
      <c r="Z80" s="8">
        <f t="shared" si="25"/>
        <v>1976.85</v>
      </c>
      <c r="AA80" s="8">
        <f t="shared" si="26"/>
        <v>1976.85</v>
      </c>
      <c r="AB80" s="8">
        <f t="shared" si="27"/>
        <v>100</v>
      </c>
      <c r="AC80" s="2">
        <v>1976.85</v>
      </c>
      <c r="AD80" s="8">
        <f t="shared" si="19"/>
        <v>100</v>
      </c>
      <c r="AE80" s="2">
        <v>0</v>
      </c>
      <c r="AF80" s="8">
        <f t="shared" si="20"/>
        <v>0</v>
      </c>
    </row>
    <row r="81" spans="1:32" s="15" customFormat="1" ht="38.25">
      <c r="A81" s="6">
        <f t="shared" si="28"/>
        <v>75</v>
      </c>
      <c r="B81" s="7" t="s">
        <v>302</v>
      </c>
      <c r="C81" s="7" t="s">
        <v>27</v>
      </c>
      <c r="D81" s="7" t="s">
        <v>197</v>
      </c>
      <c r="E81" s="7" t="s">
        <v>31</v>
      </c>
      <c r="F81" s="7" t="s">
        <v>198</v>
      </c>
      <c r="G81" s="8">
        <v>0</v>
      </c>
      <c r="H81" s="9">
        <v>2</v>
      </c>
      <c r="I81" s="9">
        <v>0</v>
      </c>
      <c r="J81" s="9">
        <v>1</v>
      </c>
      <c r="K81" s="10">
        <v>1</v>
      </c>
      <c r="L81" s="11">
        <f t="shared" si="21"/>
        <v>1</v>
      </c>
      <c r="M81" s="11">
        <v>0</v>
      </c>
      <c r="N81" s="8">
        <f t="shared" si="15"/>
        <v>50</v>
      </c>
      <c r="O81" s="12">
        <f t="shared" si="22"/>
        <v>3775.2</v>
      </c>
      <c r="P81" s="12">
        <f t="shared" si="23"/>
        <v>3775.2</v>
      </c>
      <c r="Q81" s="8">
        <f t="shared" si="24"/>
        <v>100</v>
      </c>
      <c r="R81" s="13">
        <v>3775.2</v>
      </c>
      <c r="S81" s="8">
        <f t="shared" si="16"/>
        <v>100</v>
      </c>
      <c r="T81" s="14">
        <v>0</v>
      </c>
      <c r="U81" s="8">
        <f t="shared" si="17"/>
        <v>0</v>
      </c>
      <c r="V81" s="1">
        <v>2</v>
      </c>
      <c r="W81" s="1">
        <v>2</v>
      </c>
      <c r="X81" s="1">
        <v>0</v>
      </c>
      <c r="Y81" s="8">
        <f t="shared" si="18"/>
        <v>100</v>
      </c>
      <c r="Z81" s="8">
        <f t="shared" si="25"/>
        <v>824.59</v>
      </c>
      <c r="AA81" s="8">
        <f t="shared" si="26"/>
        <v>824.59</v>
      </c>
      <c r="AB81" s="8">
        <f t="shared" si="27"/>
        <v>100</v>
      </c>
      <c r="AC81" s="2">
        <v>824.59</v>
      </c>
      <c r="AD81" s="8">
        <f t="shared" si="19"/>
        <v>100</v>
      </c>
      <c r="AE81" s="2">
        <v>0</v>
      </c>
      <c r="AF81" s="8">
        <f t="shared" si="20"/>
        <v>0</v>
      </c>
    </row>
    <row r="82" spans="1:32" s="15" customFormat="1" ht="38.25">
      <c r="A82" s="6">
        <f t="shared" si="28"/>
        <v>76</v>
      </c>
      <c r="B82" s="7" t="s">
        <v>302</v>
      </c>
      <c r="C82" s="7" t="s">
        <v>27</v>
      </c>
      <c r="D82" s="7" t="s">
        <v>199</v>
      </c>
      <c r="E82" s="7" t="s">
        <v>31</v>
      </c>
      <c r="F82" s="7" t="s">
        <v>200</v>
      </c>
      <c r="G82" s="8">
        <v>0</v>
      </c>
      <c r="H82" s="9">
        <v>5</v>
      </c>
      <c r="I82" s="9">
        <v>0</v>
      </c>
      <c r="J82" s="9">
        <v>5</v>
      </c>
      <c r="K82" s="10">
        <v>3</v>
      </c>
      <c r="L82" s="11">
        <f t="shared" si="21"/>
        <v>3</v>
      </c>
      <c r="M82" s="11">
        <v>0</v>
      </c>
      <c r="N82" s="8">
        <f t="shared" si="15"/>
        <v>60</v>
      </c>
      <c r="O82" s="12">
        <f t="shared" si="22"/>
        <v>4535.8</v>
      </c>
      <c r="P82" s="12">
        <f t="shared" si="23"/>
        <v>4535.8</v>
      </c>
      <c r="Q82" s="8">
        <f t="shared" si="24"/>
        <v>100</v>
      </c>
      <c r="R82" s="13">
        <v>4535.8</v>
      </c>
      <c r="S82" s="8">
        <f t="shared" si="16"/>
        <v>100</v>
      </c>
      <c r="T82" s="14">
        <v>0</v>
      </c>
      <c r="U82" s="8">
        <f t="shared" si="17"/>
        <v>0</v>
      </c>
      <c r="V82" s="1">
        <v>0</v>
      </c>
      <c r="W82" s="1">
        <v>0</v>
      </c>
      <c r="X82" s="1">
        <v>0</v>
      </c>
      <c r="Y82" s="8">
        <f t="shared" si="18"/>
        <v>0</v>
      </c>
      <c r="Z82" s="8">
        <f t="shared" si="25"/>
        <v>0</v>
      </c>
      <c r="AA82" s="8">
        <f t="shared" si="26"/>
        <v>0</v>
      </c>
      <c r="AB82" s="8">
        <f t="shared" si="27"/>
        <v>0</v>
      </c>
      <c r="AC82" s="2">
        <v>0</v>
      </c>
      <c r="AD82" s="8">
        <f t="shared" si="19"/>
        <v>0</v>
      </c>
      <c r="AE82" s="2">
        <v>0</v>
      </c>
      <c r="AF82" s="8">
        <f t="shared" si="20"/>
        <v>0</v>
      </c>
    </row>
    <row r="83" spans="1:32" s="15" customFormat="1" ht="38.25">
      <c r="A83" s="6">
        <f t="shared" si="28"/>
        <v>77</v>
      </c>
      <c r="B83" s="7" t="s">
        <v>302</v>
      </c>
      <c r="C83" s="7" t="s">
        <v>27</v>
      </c>
      <c r="D83" s="7" t="s">
        <v>201</v>
      </c>
      <c r="E83" s="7" t="s">
        <v>113</v>
      </c>
      <c r="F83" s="7" t="s">
        <v>202</v>
      </c>
      <c r="G83" s="8">
        <v>0</v>
      </c>
      <c r="H83" s="9">
        <v>14</v>
      </c>
      <c r="I83" s="9">
        <v>7</v>
      </c>
      <c r="J83" s="9">
        <v>6</v>
      </c>
      <c r="K83" s="10">
        <v>10</v>
      </c>
      <c r="L83" s="11">
        <f t="shared" si="21"/>
        <v>10</v>
      </c>
      <c r="M83" s="11">
        <v>1</v>
      </c>
      <c r="N83" s="8">
        <f t="shared" si="15"/>
        <v>71.42857142857143</v>
      </c>
      <c r="O83" s="12">
        <f t="shared" si="22"/>
        <v>4880.84</v>
      </c>
      <c r="P83" s="12">
        <f t="shared" si="23"/>
        <v>4880.84</v>
      </c>
      <c r="Q83" s="8">
        <f t="shared" si="24"/>
        <v>100</v>
      </c>
      <c r="R83" s="13">
        <v>4880.84</v>
      </c>
      <c r="S83" s="8">
        <f t="shared" si="16"/>
        <v>100</v>
      </c>
      <c r="T83" s="14">
        <v>0</v>
      </c>
      <c r="U83" s="8">
        <f t="shared" si="17"/>
        <v>0</v>
      </c>
      <c r="V83" s="1">
        <v>0</v>
      </c>
      <c r="W83" s="1">
        <v>0</v>
      </c>
      <c r="X83" s="1">
        <v>0</v>
      </c>
      <c r="Y83" s="8">
        <f t="shared" si="18"/>
        <v>0</v>
      </c>
      <c r="Z83" s="8">
        <f t="shared" si="25"/>
        <v>0</v>
      </c>
      <c r="AA83" s="8">
        <f t="shared" si="26"/>
        <v>0</v>
      </c>
      <c r="AB83" s="8">
        <f t="shared" si="27"/>
        <v>0</v>
      </c>
      <c r="AC83" s="2">
        <v>0</v>
      </c>
      <c r="AD83" s="8">
        <f t="shared" si="19"/>
        <v>0</v>
      </c>
      <c r="AE83" s="2">
        <v>0</v>
      </c>
      <c r="AF83" s="8">
        <f t="shared" si="20"/>
        <v>0</v>
      </c>
    </row>
    <row r="84" spans="1:32" s="15" customFormat="1" ht="51">
      <c r="A84" s="6">
        <f t="shared" si="28"/>
        <v>78</v>
      </c>
      <c r="B84" s="7" t="s">
        <v>302</v>
      </c>
      <c r="C84" s="7" t="s">
        <v>27</v>
      </c>
      <c r="D84" s="7" t="s">
        <v>203</v>
      </c>
      <c r="E84" s="7" t="s">
        <v>204</v>
      </c>
      <c r="F84" s="7" t="s">
        <v>205</v>
      </c>
      <c r="G84" s="8">
        <v>0</v>
      </c>
      <c r="H84" s="9">
        <v>56</v>
      </c>
      <c r="I84" s="9">
        <v>18</v>
      </c>
      <c r="J84" s="9">
        <v>33</v>
      </c>
      <c r="K84" s="10">
        <v>48</v>
      </c>
      <c r="L84" s="11">
        <f t="shared" si="21"/>
        <v>48</v>
      </c>
      <c r="M84" s="11">
        <v>4</v>
      </c>
      <c r="N84" s="8">
        <f t="shared" si="15"/>
        <v>85.71428571428571</v>
      </c>
      <c r="O84" s="12">
        <f t="shared" si="22"/>
        <v>53603.23</v>
      </c>
      <c r="P84" s="12">
        <f t="shared" si="23"/>
        <v>53603.23</v>
      </c>
      <c r="Q84" s="8">
        <f t="shared" si="24"/>
        <v>100</v>
      </c>
      <c r="R84" s="13">
        <v>53603.23</v>
      </c>
      <c r="S84" s="8">
        <f t="shared" si="16"/>
        <v>100</v>
      </c>
      <c r="T84" s="14">
        <v>0</v>
      </c>
      <c r="U84" s="8">
        <f t="shared" si="17"/>
        <v>0</v>
      </c>
      <c r="V84" s="1">
        <v>9</v>
      </c>
      <c r="W84" s="1">
        <v>12</v>
      </c>
      <c r="X84" s="1">
        <v>0</v>
      </c>
      <c r="Y84" s="8">
        <f t="shared" si="18"/>
        <v>16.071428571428573</v>
      </c>
      <c r="Z84" s="8">
        <f t="shared" si="25"/>
        <v>14719.95</v>
      </c>
      <c r="AA84" s="8">
        <f t="shared" si="26"/>
        <v>14719.95</v>
      </c>
      <c r="AB84" s="8">
        <f t="shared" si="27"/>
        <v>100</v>
      </c>
      <c r="AC84" s="2">
        <v>14719.95</v>
      </c>
      <c r="AD84" s="8">
        <f t="shared" si="19"/>
        <v>100</v>
      </c>
      <c r="AE84" s="2">
        <v>0</v>
      </c>
      <c r="AF84" s="8">
        <f t="shared" si="20"/>
        <v>0</v>
      </c>
    </row>
    <row r="85" spans="1:32" s="15" customFormat="1" ht="51">
      <c r="A85" s="6">
        <f t="shared" si="28"/>
        <v>79</v>
      </c>
      <c r="B85" s="7" t="s">
        <v>302</v>
      </c>
      <c r="C85" s="7" t="s">
        <v>27</v>
      </c>
      <c r="D85" s="7" t="s">
        <v>206</v>
      </c>
      <c r="E85" s="7" t="s">
        <v>207</v>
      </c>
      <c r="F85" s="7" t="s">
        <v>208</v>
      </c>
      <c r="G85" s="8">
        <v>0</v>
      </c>
      <c r="H85" s="9">
        <v>113</v>
      </c>
      <c r="I85" s="9">
        <v>19</v>
      </c>
      <c r="J85" s="9">
        <v>53</v>
      </c>
      <c r="K85" s="10">
        <v>96</v>
      </c>
      <c r="L85" s="11">
        <f t="shared" si="21"/>
        <v>96</v>
      </c>
      <c r="M85" s="11">
        <v>0</v>
      </c>
      <c r="N85" s="8">
        <f t="shared" si="15"/>
        <v>84.95575221238938</v>
      </c>
      <c r="O85" s="12">
        <f t="shared" si="22"/>
        <v>96808.38</v>
      </c>
      <c r="P85" s="12">
        <f t="shared" si="23"/>
        <v>96808.38</v>
      </c>
      <c r="Q85" s="8">
        <f t="shared" si="24"/>
        <v>100</v>
      </c>
      <c r="R85" s="13">
        <v>94461.85</v>
      </c>
      <c r="S85" s="8">
        <f t="shared" si="16"/>
        <v>97.5761085972103</v>
      </c>
      <c r="T85" s="14">
        <v>2346.53</v>
      </c>
      <c r="U85" s="8">
        <f t="shared" si="17"/>
        <v>2.423891402789717</v>
      </c>
      <c r="V85" s="1">
        <v>16</v>
      </c>
      <c r="W85" s="1">
        <v>17</v>
      </c>
      <c r="X85" s="1">
        <v>2</v>
      </c>
      <c r="Y85" s="8">
        <f t="shared" si="18"/>
        <v>14.15929203539823</v>
      </c>
      <c r="Z85" s="8">
        <f t="shared" si="25"/>
        <v>9684.4</v>
      </c>
      <c r="AA85" s="8">
        <f t="shared" si="26"/>
        <v>9684.4</v>
      </c>
      <c r="AB85" s="8">
        <f t="shared" si="27"/>
        <v>80.49585526638423</v>
      </c>
      <c r="AC85" s="2">
        <v>9684.4</v>
      </c>
      <c r="AD85" s="8">
        <f t="shared" si="19"/>
        <v>100</v>
      </c>
      <c r="AE85" s="2">
        <v>0</v>
      </c>
      <c r="AF85" s="8">
        <f t="shared" si="20"/>
        <v>0</v>
      </c>
    </row>
    <row r="86" spans="1:32" s="15" customFormat="1" ht="38.25">
      <c r="A86" s="6">
        <f t="shared" si="28"/>
        <v>80</v>
      </c>
      <c r="B86" s="7" t="s">
        <v>302</v>
      </c>
      <c r="C86" s="7" t="s">
        <v>27</v>
      </c>
      <c r="D86" s="7" t="s">
        <v>209</v>
      </c>
      <c r="E86" s="7" t="s">
        <v>31</v>
      </c>
      <c r="F86" s="7" t="s">
        <v>210</v>
      </c>
      <c r="G86" s="8">
        <v>0</v>
      </c>
      <c r="H86" s="9">
        <v>65</v>
      </c>
      <c r="I86" s="9">
        <v>21</v>
      </c>
      <c r="J86" s="9">
        <v>37</v>
      </c>
      <c r="K86" s="10">
        <v>52</v>
      </c>
      <c r="L86" s="11">
        <f t="shared" si="21"/>
        <v>52</v>
      </c>
      <c r="M86" s="11">
        <v>7</v>
      </c>
      <c r="N86" s="8">
        <f t="shared" si="15"/>
        <v>80</v>
      </c>
      <c r="O86" s="12">
        <f t="shared" si="22"/>
        <v>45760.270000000004</v>
      </c>
      <c r="P86" s="12">
        <f t="shared" si="23"/>
        <v>45760.270000000004</v>
      </c>
      <c r="Q86" s="8">
        <f t="shared" si="24"/>
        <v>100</v>
      </c>
      <c r="R86" s="13">
        <v>45181.48</v>
      </c>
      <c r="S86" s="8">
        <f t="shared" si="16"/>
        <v>98.73516917623081</v>
      </c>
      <c r="T86" s="14">
        <v>578.79</v>
      </c>
      <c r="U86" s="8">
        <f t="shared" si="17"/>
        <v>1.2648308237691779</v>
      </c>
      <c r="V86" s="1">
        <v>4</v>
      </c>
      <c r="W86" s="1">
        <v>4</v>
      </c>
      <c r="X86" s="1">
        <v>0</v>
      </c>
      <c r="Y86" s="8">
        <f t="shared" si="18"/>
        <v>6.153846153846154</v>
      </c>
      <c r="Z86" s="8">
        <f t="shared" si="25"/>
        <v>1830.52</v>
      </c>
      <c r="AA86" s="8">
        <f t="shared" si="26"/>
        <v>1830.52</v>
      </c>
      <c r="AB86" s="8">
        <f t="shared" si="27"/>
        <v>75.97693945569478</v>
      </c>
      <c r="AC86" s="2">
        <v>1830.52</v>
      </c>
      <c r="AD86" s="8">
        <f t="shared" si="19"/>
        <v>100</v>
      </c>
      <c r="AE86" s="2">
        <v>0</v>
      </c>
      <c r="AF86" s="8">
        <f t="shared" si="20"/>
        <v>0</v>
      </c>
    </row>
    <row r="87" spans="1:32" s="15" customFormat="1" ht="38.25">
      <c r="A87" s="6">
        <f t="shared" si="28"/>
        <v>81</v>
      </c>
      <c r="B87" s="7" t="s">
        <v>302</v>
      </c>
      <c r="C87" s="7" t="s">
        <v>27</v>
      </c>
      <c r="D87" s="7" t="s">
        <v>211</v>
      </c>
      <c r="E87" s="7" t="s">
        <v>212</v>
      </c>
      <c r="F87" s="7" t="s">
        <v>213</v>
      </c>
      <c r="G87" s="8">
        <v>0</v>
      </c>
      <c r="H87" s="9">
        <v>225</v>
      </c>
      <c r="I87" s="9">
        <v>47</v>
      </c>
      <c r="J87" s="9">
        <v>128</v>
      </c>
      <c r="K87" s="10">
        <v>182</v>
      </c>
      <c r="L87" s="11">
        <f t="shared" si="21"/>
        <v>182</v>
      </c>
      <c r="M87" s="11">
        <v>0</v>
      </c>
      <c r="N87" s="8">
        <f t="shared" si="15"/>
        <v>80.88888888888889</v>
      </c>
      <c r="O87" s="12">
        <f t="shared" si="22"/>
        <v>177364.96</v>
      </c>
      <c r="P87" s="12">
        <f t="shared" si="23"/>
        <v>177364.96</v>
      </c>
      <c r="Q87" s="8">
        <f t="shared" si="24"/>
        <v>100</v>
      </c>
      <c r="R87" s="13">
        <v>172084.84</v>
      </c>
      <c r="S87" s="8">
        <f t="shared" si="16"/>
        <v>97.02301965393842</v>
      </c>
      <c r="T87" s="14">
        <v>5280.12</v>
      </c>
      <c r="U87" s="8">
        <f t="shared" si="17"/>
        <v>2.97698034606159</v>
      </c>
      <c r="V87" s="1">
        <v>84</v>
      </c>
      <c r="W87" s="1">
        <v>117</v>
      </c>
      <c r="X87" s="1">
        <v>2</v>
      </c>
      <c r="Y87" s="8">
        <f t="shared" si="18"/>
        <v>37.333333333333336</v>
      </c>
      <c r="Z87" s="8">
        <f t="shared" si="25"/>
        <v>74290.3</v>
      </c>
      <c r="AA87" s="8">
        <f t="shared" si="26"/>
        <v>74290.3</v>
      </c>
      <c r="AB87" s="8">
        <f t="shared" si="27"/>
        <v>93.36421750695798</v>
      </c>
      <c r="AC87" s="2">
        <v>74290.3</v>
      </c>
      <c r="AD87" s="8">
        <f t="shared" si="19"/>
        <v>100</v>
      </c>
      <c r="AE87" s="2">
        <v>0</v>
      </c>
      <c r="AF87" s="8">
        <f t="shared" si="20"/>
        <v>0</v>
      </c>
    </row>
    <row r="88" spans="1:32" s="15" customFormat="1" ht="51">
      <c r="A88" s="6">
        <f t="shared" si="28"/>
        <v>82</v>
      </c>
      <c r="B88" s="7" t="s">
        <v>302</v>
      </c>
      <c r="C88" s="7" t="s">
        <v>27</v>
      </c>
      <c r="D88" s="7" t="s">
        <v>214</v>
      </c>
      <c r="E88" s="7" t="s">
        <v>215</v>
      </c>
      <c r="F88" s="7" t="s">
        <v>216</v>
      </c>
      <c r="G88" s="8">
        <v>0</v>
      </c>
      <c r="H88" s="9">
        <v>12</v>
      </c>
      <c r="I88" s="9">
        <v>3</v>
      </c>
      <c r="J88" s="9">
        <v>5</v>
      </c>
      <c r="K88" s="10">
        <v>11</v>
      </c>
      <c r="L88" s="11">
        <f t="shared" si="21"/>
        <v>11</v>
      </c>
      <c r="M88" s="11">
        <v>0</v>
      </c>
      <c r="N88" s="8">
        <f t="shared" si="15"/>
        <v>91.66666666666666</v>
      </c>
      <c r="O88" s="12">
        <f t="shared" si="22"/>
        <v>22442.4</v>
      </c>
      <c r="P88" s="12">
        <f t="shared" si="23"/>
        <v>22442.4</v>
      </c>
      <c r="Q88" s="8">
        <f t="shared" si="24"/>
        <v>100</v>
      </c>
      <c r="R88" s="13">
        <v>13909.92</v>
      </c>
      <c r="S88" s="8">
        <f t="shared" si="16"/>
        <v>61.980536840979575</v>
      </c>
      <c r="T88" s="14">
        <v>8532.48</v>
      </c>
      <c r="U88" s="8">
        <f t="shared" si="17"/>
        <v>38.019463159020425</v>
      </c>
      <c r="V88" s="1">
        <v>3</v>
      </c>
      <c r="W88" s="1">
        <v>7</v>
      </c>
      <c r="X88" s="1">
        <v>0</v>
      </c>
      <c r="Y88" s="8">
        <f t="shared" si="18"/>
        <v>25</v>
      </c>
      <c r="Z88" s="8">
        <f t="shared" si="25"/>
        <v>12266.94</v>
      </c>
      <c r="AA88" s="8">
        <f t="shared" si="26"/>
        <v>12266.94</v>
      </c>
      <c r="AB88" s="8">
        <f t="shared" si="27"/>
        <v>58.9773176367418</v>
      </c>
      <c r="AC88" s="2">
        <v>12266.94</v>
      </c>
      <c r="AD88" s="8">
        <f t="shared" si="19"/>
        <v>100</v>
      </c>
      <c r="AE88" s="2">
        <v>0</v>
      </c>
      <c r="AF88" s="8">
        <f t="shared" si="20"/>
        <v>0</v>
      </c>
    </row>
    <row r="89" spans="1:32" s="15" customFormat="1" ht="51">
      <c r="A89" s="6">
        <f t="shared" si="28"/>
        <v>83</v>
      </c>
      <c r="B89" s="7" t="s">
        <v>302</v>
      </c>
      <c r="C89" s="7" t="s">
        <v>27</v>
      </c>
      <c r="D89" s="7" t="s">
        <v>217</v>
      </c>
      <c r="E89" s="7" t="s">
        <v>31</v>
      </c>
      <c r="F89" s="7" t="s">
        <v>218</v>
      </c>
      <c r="G89" s="8">
        <v>0</v>
      </c>
      <c r="H89" s="9">
        <v>29</v>
      </c>
      <c r="I89" s="9">
        <v>6</v>
      </c>
      <c r="J89" s="9">
        <v>22</v>
      </c>
      <c r="K89" s="10">
        <v>26</v>
      </c>
      <c r="L89" s="11">
        <f t="shared" si="21"/>
        <v>26</v>
      </c>
      <c r="M89" s="11">
        <v>0</v>
      </c>
      <c r="N89" s="8">
        <f t="shared" si="15"/>
        <v>89.65517241379311</v>
      </c>
      <c r="O89" s="12">
        <f t="shared" si="22"/>
        <v>36334.28</v>
      </c>
      <c r="P89" s="12">
        <f t="shared" si="23"/>
        <v>36334.28</v>
      </c>
      <c r="Q89" s="8">
        <f t="shared" si="24"/>
        <v>100</v>
      </c>
      <c r="R89" s="13">
        <v>35286.85</v>
      </c>
      <c r="S89" s="8">
        <f t="shared" si="16"/>
        <v>97.11724024805225</v>
      </c>
      <c r="T89" s="14">
        <v>1047.43</v>
      </c>
      <c r="U89" s="8">
        <f t="shared" si="17"/>
        <v>2.8827597519477477</v>
      </c>
      <c r="V89" s="1">
        <v>0</v>
      </c>
      <c r="W89" s="1">
        <v>0</v>
      </c>
      <c r="X89" s="1">
        <v>0</v>
      </c>
      <c r="Y89" s="8">
        <f t="shared" si="18"/>
        <v>0</v>
      </c>
      <c r="Z89" s="8">
        <f t="shared" si="25"/>
        <v>0</v>
      </c>
      <c r="AA89" s="8">
        <f t="shared" si="26"/>
        <v>0</v>
      </c>
      <c r="AB89" s="8">
        <f t="shared" si="27"/>
        <v>0</v>
      </c>
      <c r="AC89" s="2">
        <v>0</v>
      </c>
      <c r="AD89" s="8">
        <f t="shared" si="19"/>
        <v>0</v>
      </c>
      <c r="AE89" s="2">
        <v>0</v>
      </c>
      <c r="AF89" s="8">
        <f t="shared" si="20"/>
        <v>0</v>
      </c>
    </row>
    <row r="90" spans="1:32" s="15" customFormat="1" ht="38.25">
      <c r="A90" s="6">
        <f t="shared" si="28"/>
        <v>84</v>
      </c>
      <c r="B90" s="7" t="s">
        <v>302</v>
      </c>
      <c r="C90" s="7" t="s">
        <v>27</v>
      </c>
      <c r="D90" s="7" t="s">
        <v>219</v>
      </c>
      <c r="E90" s="7" t="s">
        <v>31</v>
      </c>
      <c r="F90" s="7" t="s">
        <v>220</v>
      </c>
      <c r="G90" s="8">
        <v>0</v>
      </c>
      <c r="H90" s="9">
        <v>101</v>
      </c>
      <c r="I90" s="9">
        <v>36</v>
      </c>
      <c r="J90" s="9">
        <v>59</v>
      </c>
      <c r="K90" s="10">
        <v>79</v>
      </c>
      <c r="L90" s="11">
        <f t="shared" si="21"/>
        <v>79</v>
      </c>
      <c r="M90" s="11">
        <v>1</v>
      </c>
      <c r="N90" s="8">
        <f t="shared" si="15"/>
        <v>78.21782178217822</v>
      </c>
      <c r="O90" s="12">
        <f t="shared" si="22"/>
        <v>73363.34</v>
      </c>
      <c r="P90" s="12">
        <f t="shared" si="23"/>
        <v>73363.34</v>
      </c>
      <c r="Q90" s="8">
        <f t="shared" si="24"/>
        <v>100</v>
      </c>
      <c r="R90" s="13">
        <v>73363.34</v>
      </c>
      <c r="S90" s="8">
        <f t="shared" si="16"/>
        <v>100</v>
      </c>
      <c r="T90" s="14">
        <v>0</v>
      </c>
      <c r="U90" s="8">
        <f t="shared" si="17"/>
        <v>0</v>
      </c>
      <c r="V90" s="1">
        <v>10</v>
      </c>
      <c r="W90" s="1">
        <v>11</v>
      </c>
      <c r="X90" s="1">
        <v>0</v>
      </c>
      <c r="Y90" s="8">
        <f t="shared" si="18"/>
        <v>9.900990099009901</v>
      </c>
      <c r="Z90" s="8">
        <f t="shared" si="25"/>
        <v>24889.21</v>
      </c>
      <c r="AA90" s="8">
        <f t="shared" si="26"/>
        <v>24889.21</v>
      </c>
      <c r="AB90" s="8">
        <f t="shared" si="27"/>
        <v>100</v>
      </c>
      <c r="AC90" s="2">
        <v>24889.21</v>
      </c>
      <c r="AD90" s="8">
        <f t="shared" si="19"/>
        <v>100</v>
      </c>
      <c r="AE90" s="2">
        <v>0</v>
      </c>
      <c r="AF90" s="8">
        <f t="shared" si="20"/>
        <v>0</v>
      </c>
    </row>
    <row r="91" spans="1:32" s="15" customFormat="1" ht="38.25">
      <c r="A91" s="6">
        <f t="shared" si="28"/>
        <v>85</v>
      </c>
      <c r="B91" s="7" t="s">
        <v>302</v>
      </c>
      <c r="C91" s="7" t="s">
        <v>27</v>
      </c>
      <c r="D91" s="7" t="s">
        <v>221</v>
      </c>
      <c r="E91" s="7" t="s">
        <v>34</v>
      </c>
      <c r="F91" s="7" t="s">
        <v>222</v>
      </c>
      <c r="G91" s="8">
        <v>0</v>
      </c>
      <c r="H91" s="9">
        <v>10</v>
      </c>
      <c r="I91" s="9">
        <v>3</v>
      </c>
      <c r="J91" s="9">
        <v>6</v>
      </c>
      <c r="K91" s="10">
        <v>9</v>
      </c>
      <c r="L91" s="11">
        <f t="shared" si="21"/>
        <v>9</v>
      </c>
      <c r="M91" s="11">
        <v>0</v>
      </c>
      <c r="N91" s="8">
        <f t="shared" si="15"/>
        <v>90</v>
      </c>
      <c r="O91" s="12">
        <f t="shared" si="22"/>
        <v>10171.11</v>
      </c>
      <c r="P91" s="12">
        <f t="shared" si="23"/>
        <v>10171.11</v>
      </c>
      <c r="Q91" s="8">
        <f t="shared" si="24"/>
        <v>100</v>
      </c>
      <c r="R91" s="13">
        <v>10171.11</v>
      </c>
      <c r="S91" s="8">
        <f t="shared" si="16"/>
        <v>100</v>
      </c>
      <c r="T91" s="14">
        <v>0</v>
      </c>
      <c r="U91" s="8">
        <f t="shared" si="17"/>
        <v>0</v>
      </c>
      <c r="V91" s="1">
        <v>2</v>
      </c>
      <c r="W91" s="1">
        <v>3</v>
      </c>
      <c r="X91" s="1">
        <v>0</v>
      </c>
      <c r="Y91" s="8">
        <f t="shared" si="18"/>
        <v>20</v>
      </c>
      <c r="Z91" s="8">
        <f t="shared" si="25"/>
        <v>3403.05</v>
      </c>
      <c r="AA91" s="8">
        <f t="shared" si="26"/>
        <v>3403.05</v>
      </c>
      <c r="AB91" s="8">
        <f t="shared" si="27"/>
        <v>100</v>
      </c>
      <c r="AC91" s="2">
        <v>3403.05</v>
      </c>
      <c r="AD91" s="8">
        <f t="shared" si="19"/>
        <v>100</v>
      </c>
      <c r="AE91" s="2">
        <v>0</v>
      </c>
      <c r="AF91" s="8">
        <f t="shared" si="20"/>
        <v>0</v>
      </c>
    </row>
    <row r="92" spans="1:32" s="15" customFormat="1" ht="38.25">
      <c r="A92" s="6">
        <f t="shared" si="28"/>
        <v>86</v>
      </c>
      <c r="B92" s="7" t="s">
        <v>302</v>
      </c>
      <c r="C92" s="7" t="s">
        <v>27</v>
      </c>
      <c r="D92" s="7" t="s">
        <v>223</v>
      </c>
      <c r="E92" s="7" t="s">
        <v>189</v>
      </c>
      <c r="F92" s="7" t="s">
        <v>224</v>
      </c>
      <c r="G92" s="8">
        <v>0</v>
      </c>
      <c r="H92" s="9">
        <v>85</v>
      </c>
      <c r="I92" s="9">
        <v>23</v>
      </c>
      <c r="J92" s="9">
        <v>42</v>
      </c>
      <c r="K92" s="10">
        <v>72</v>
      </c>
      <c r="L92" s="11">
        <f t="shared" si="21"/>
        <v>72</v>
      </c>
      <c r="M92" s="11">
        <v>3</v>
      </c>
      <c r="N92" s="8">
        <f t="shared" si="15"/>
        <v>84.70588235294117</v>
      </c>
      <c r="O92" s="12">
        <f t="shared" si="22"/>
        <v>57610.979999999996</v>
      </c>
      <c r="P92" s="12">
        <f t="shared" si="23"/>
        <v>57610.979999999996</v>
      </c>
      <c r="Q92" s="8">
        <f t="shared" si="24"/>
        <v>100</v>
      </c>
      <c r="R92" s="13">
        <v>53921.46</v>
      </c>
      <c r="S92" s="8">
        <f t="shared" si="16"/>
        <v>93.59580413317046</v>
      </c>
      <c r="T92" s="14">
        <v>3689.52</v>
      </c>
      <c r="U92" s="8">
        <f t="shared" si="17"/>
        <v>6.404195866829553</v>
      </c>
      <c r="V92" s="1">
        <v>12</v>
      </c>
      <c r="W92" s="1">
        <v>17</v>
      </c>
      <c r="X92" s="1">
        <v>0</v>
      </c>
      <c r="Y92" s="8">
        <f t="shared" si="18"/>
        <v>14.117647058823529</v>
      </c>
      <c r="Z92" s="8">
        <f t="shared" si="25"/>
        <v>20816.03</v>
      </c>
      <c r="AA92" s="8">
        <f t="shared" si="26"/>
        <v>20816.03</v>
      </c>
      <c r="AB92" s="8">
        <f t="shared" si="27"/>
        <v>84.94414530585928</v>
      </c>
      <c r="AC92" s="2">
        <v>20816.03</v>
      </c>
      <c r="AD92" s="8">
        <f t="shared" si="19"/>
        <v>100</v>
      </c>
      <c r="AE92" s="2">
        <v>0</v>
      </c>
      <c r="AF92" s="8">
        <f t="shared" si="20"/>
        <v>0</v>
      </c>
    </row>
    <row r="93" spans="1:32" s="15" customFormat="1" ht="51">
      <c r="A93" s="6">
        <f t="shared" si="28"/>
        <v>87</v>
      </c>
      <c r="B93" s="7" t="s">
        <v>302</v>
      </c>
      <c r="C93" s="7" t="s">
        <v>27</v>
      </c>
      <c r="D93" s="7" t="s">
        <v>225</v>
      </c>
      <c r="E93" s="7" t="s">
        <v>226</v>
      </c>
      <c r="F93" s="7" t="s">
        <v>227</v>
      </c>
      <c r="G93" s="8">
        <v>0</v>
      </c>
      <c r="H93" s="9">
        <v>105</v>
      </c>
      <c r="I93" s="9">
        <v>13</v>
      </c>
      <c r="J93" s="9">
        <v>52</v>
      </c>
      <c r="K93" s="10">
        <v>96</v>
      </c>
      <c r="L93" s="11">
        <f t="shared" si="21"/>
        <v>96</v>
      </c>
      <c r="M93" s="11">
        <v>1</v>
      </c>
      <c r="N93" s="8">
        <f t="shared" si="15"/>
        <v>91.42857142857143</v>
      </c>
      <c r="O93" s="12">
        <f t="shared" si="22"/>
        <v>106658.35</v>
      </c>
      <c r="P93" s="12">
        <f t="shared" si="23"/>
        <v>106658.35</v>
      </c>
      <c r="Q93" s="8">
        <f t="shared" si="24"/>
        <v>100</v>
      </c>
      <c r="R93" s="13">
        <v>103652.38</v>
      </c>
      <c r="S93" s="8">
        <f t="shared" si="16"/>
        <v>97.18168338437637</v>
      </c>
      <c r="T93" s="14">
        <v>3005.97</v>
      </c>
      <c r="U93" s="8">
        <f t="shared" si="17"/>
        <v>2.8183166156236243</v>
      </c>
      <c r="V93" s="1">
        <v>29</v>
      </c>
      <c r="W93" s="1">
        <v>39</v>
      </c>
      <c r="X93" s="1">
        <v>1</v>
      </c>
      <c r="Y93" s="8">
        <f t="shared" si="18"/>
        <v>27.61904761904762</v>
      </c>
      <c r="Z93" s="8">
        <f t="shared" si="25"/>
        <v>41077.81</v>
      </c>
      <c r="AA93" s="8">
        <f t="shared" si="26"/>
        <v>41077.81</v>
      </c>
      <c r="AB93" s="8">
        <f t="shared" si="27"/>
        <v>93.18123355120636</v>
      </c>
      <c r="AC93" s="2">
        <v>41077.81</v>
      </c>
      <c r="AD93" s="8">
        <f t="shared" si="19"/>
        <v>100</v>
      </c>
      <c r="AE93" s="2">
        <v>0</v>
      </c>
      <c r="AF93" s="8">
        <f t="shared" si="20"/>
        <v>0</v>
      </c>
    </row>
    <row r="94" spans="1:32" s="15" customFormat="1" ht="38.25">
      <c r="A94" s="6">
        <f t="shared" si="28"/>
        <v>88</v>
      </c>
      <c r="B94" s="7" t="s">
        <v>302</v>
      </c>
      <c r="C94" s="7" t="s">
        <v>27</v>
      </c>
      <c r="D94" s="7" t="s">
        <v>228</v>
      </c>
      <c r="E94" s="7" t="s">
        <v>31</v>
      </c>
      <c r="F94" s="7" t="s">
        <v>229</v>
      </c>
      <c r="G94" s="8">
        <v>0</v>
      </c>
      <c r="H94" s="9">
        <v>43</v>
      </c>
      <c r="I94" s="9">
        <v>19</v>
      </c>
      <c r="J94" s="9">
        <v>19</v>
      </c>
      <c r="K94" s="10">
        <v>33</v>
      </c>
      <c r="L94" s="11">
        <f t="shared" si="21"/>
        <v>33</v>
      </c>
      <c r="M94" s="11">
        <v>2</v>
      </c>
      <c r="N94" s="8">
        <f t="shared" si="15"/>
        <v>76.74418604651163</v>
      </c>
      <c r="O94" s="12">
        <f t="shared" si="22"/>
        <v>25471.32</v>
      </c>
      <c r="P94" s="12">
        <f t="shared" si="23"/>
        <v>25471.32</v>
      </c>
      <c r="Q94" s="8">
        <f t="shared" si="24"/>
        <v>100</v>
      </c>
      <c r="R94" s="13">
        <v>25471.32</v>
      </c>
      <c r="S94" s="8">
        <f t="shared" si="16"/>
        <v>100</v>
      </c>
      <c r="T94" s="14">
        <v>0</v>
      </c>
      <c r="U94" s="8">
        <f t="shared" si="17"/>
        <v>0</v>
      </c>
      <c r="V94" s="1">
        <v>6</v>
      </c>
      <c r="W94" s="1">
        <v>9</v>
      </c>
      <c r="X94" s="1">
        <v>2</v>
      </c>
      <c r="Y94" s="8">
        <f t="shared" si="18"/>
        <v>13.953488372093023</v>
      </c>
      <c r="Z94" s="8">
        <f t="shared" si="25"/>
        <v>8889.34</v>
      </c>
      <c r="AA94" s="8">
        <f t="shared" si="26"/>
        <v>8889.34</v>
      </c>
      <c r="AB94" s="8">
        <f t="shared" si="27"/>
        <v>100</v>
      </c>
      <c r="AC94" s="2">
        <v>8889.34</v>
      </c>
      <c r="AD94" s="8">
        <f t="shared" si="19"/>
        <v>100</v>
      </c>
      <c r="AE94" s="2">
        <v>0</v>
      </c>
      <c r="AF94" s="8">
        <f t="shared" si="20"/>
        <v>0</v>
      </c>
    </row>
    <row r="95" spans="1:32" s="15" customFormat="1" ht="38.25">
      <c r="A95" s="6">
        <f t="shared" si="28"/>
        <v>89</v>
      </c>
      <c r="B95" s="7" t="s">
        <v>302</v>
      </c>
      <c r="C95" s="7" t="s">
        <v>27</v>
      </c>
      <c r="D95" s="7" t="s">
        <v>230</v>
      </c>
      <c r="E95" s="7" t="s">
        <v>69</v>
      </c>
      <c r="F95" s="7" t="s">
        <v>231</v>
      </c>
      <c r="G95" s="8">
        <v>0</v>
      </c>
      <c r="H95" s="9">
        <v>69</v>
      </c>
      <c r="I95" s="9">
        <v>28</v>
      </c>
      <c r="J95" s="9">
        <v>33</v>
      </c>
      <c r="K95" s="10">
        <v>58</v>
      </c>
      <c r="L95" s="11">
        <f t="shared" si="21"/>
        <v>58</v>
      </c>
      <c r="M95" s="11">
        <v>13</v>
      </c>
      <c r="N95" s="8">
        <f t="shared" si="15"/>
        <v>84.05797101449275</v>
      </c>
      <c r="O95" s="12">
        <f t="shared" si="22"/>
        <v>57224.28</v>
      </c>
      <c r="P95" s="12">
        <f t="shared" si="23"/>
        <v>57224.28</v>
      </c>
      <c r="Q95" s="8">
        <f t="shared" si="24"/>
        <v>100</v>
      </c>
      <c r="R95" s="13">
        <v>56906.02</v>
      </c>
      <c r="S95" s="8">
        <f t="shared" si="16"/>
        <v>99.44383747598047</v>
      </c>
      <c r="T95" s="14">
        <v>318.26</v>
      </c>
      <c r="U95" s="8">
        <f t="shared" si="17"/>
        <v>0.5561625240195245</v>
      </c>
      <c r="V95" s="1">
        <v>14</v>
      </c>
      <c r="W95" s="1">
        <v>14</v>
      </c>
      <c r="X95" s="1">
        <v>2</v>
      </c>
      <c r="Y95" s="8">
        <f t="shared" si="18"/>
        <v>20.28985507246377</v>
      </c>
      <c r="Z95" s="8">
        <f t="shared" si="25"/>
        <v>5309.27</v>
      </c>
      <c r="AA95" s="8">
        <f t="shared" si="26"/>
        <v>5309.27</v>
      </c>
      <c r="AB95" s="8">
        <f t="shared" si="27"/>
        <v>94.34458812303089</v>
      </c>
      <c r="AC95" s="2">
        <v>5309.27</v>
      </c>
      <c r="AD95" s="8">
        <f t="shared" si="19"/>
        <v>100</v>
      </c>
      <c r="AE95" s="2">
        <v>0</v>
      </c>
      <c r="AF95" s="8">
        <f t="shared" si="20"/>
        <v>0</v>
      </c>
    </row>
    <row r="96" spans="1:32" s="15" customFormat="1" ht="38.25">
      <c r="A96" s="6">
        <f t="shared" si="28"/>
        <v>90</v>
      </c>
      <c r="B96" s="7" t="s">
        <v>302</v>
      </c>
      <c r="C96" s="7" t="s">
        <v>27</v>
      </c>
      <c r="D96" s="7" t="s">
        <v>232</v>
      </c>
      <c r="E96" s="7" t="s">
        <v>31</v>
      </c>
      <c r="F96" s="7" t="s">
        <v>233</v>
      </c>
      <c r="G96" s="8">
        <v>0</v>
      </c>
      <c r="H96" s="9">
        <v>6</v>
      </c>
      <c r="I96" s="9">
        <v>2</v>
      </c>
      <c r="J96" s="9">
        <v>1</v>
      </c>
      <c r="K96" s="10">
        <v>6</v>
      </c>
      <c r="L96" s="11">
        <f t="shared" si="21"/>
        <v>6</v>
      </c>
      <c r="M96" s="11">
        <v>0</v>
      </c>
      <c r="N96" s="8">
        <f t="shared" si="15"/>
        <v>100</v>
      </c>
      <c r="O96" s="12">
        <f t="shared" si="22"/>
        <v>2684.6</v>
      </c>
      <c r="P96" s="12">
        <f t="shared" si="23"/>
        <v>2684.6</v>
      </c>
      <c r="Q96" s="8">
        <f t="shared" si="24"/>
        <v>100</v>
      </c>
      <c r="R96" s="13">
        <v>2684.6</v>
      </c>
      <c r="S96" s="8">
        <f t="shared" si="16"/>
        <v>100</v>
      </c>
      <c r="T96" s="14">
        <v>0</v>
      </c>
      <c r="U96" s="8">
        <f t="shared" si="17"/>
        <v>0</v>
      </c>
      <c r="V96" s="1">
        <v>1</v>
      </c>
      <c r="W96" s="1">
        <v>2</v>
      </c>
      <c r="X96" s="1">
        <v>0</v>
      </c>
      <c r="Y96" s="8">
        <f t="shared" si="18"/>
        <v>16.666666666666664</v>
      </c>
      <c r="Z96" s="8">
        <f t="shared" si="25"/>
        <v>825.08</v>
      </c>
      <c r="AA96" s="8">
        <f t="shared" si="26"/>
        <v>825.08</v>
      </c>
      <c r="AB96" s="8">
        <f t="shared" si="27"/>
        <v>100</v>
      </c>
      <c r="AC96" s="2">
        <v>825.08</v>
      </c>
      <c r="AD96" s="8">
        <f t="shared" si="19"/>
        <v>100</v>
      </c>
      <c r="AE96" s="2">
        <v>0</v>
      </c>
      <c r="AF96" s="8">
        <f t="shared" si="20"/>
        <v>0</v>
      </c>
    </row>
    <row r="97" spans="1:32" s="15" customFormat="1" ht="25.5">
      <c r="A97" s="6">
        <f t="shared" si="28"/>
        <v>91</v>
      </c>
      <c r="B97" s="7" t="s">
        <v>302</v>
      </c>
      <c r="C97" s="7" t="s">
        <v>27</v>
      </c>
      <c r="D97" s="7" t="s">
        <v>234</v>
      </c>
      <c r="E97" s="7" t="s">
        <v>31</v>
      </c>
      <c r="F97" s="7" t="s">
        <v>235</v>
      </c>
      <c r="G97" s="8">
        <v>0</v>
      </c>
      <c r="H97" s="9">
        <v>9</v>
      </c>
      <c r="I97" s="9">
        <v>1</v>
      </c>
      <c r="J97" s="9">
        <v>8</v>
      </c>
      <c r="K97" s="10">
        <v>9</v>
      </c>
      <c r="L97" s="11">
        <f t="shared" si="21"/>
        <v>9</v>
      </c>
      <c r="M97" s="11">
        <v>0</v>
      </c>
      <c r="N97" s="8">
        <f t="shared" si="15"/>
        <v>100</v>
      </c>
      <c r="O97" s="12">
        <f t="shared" si="22"/>
        <v>3973.24</v>
      </c>
      <c r="P97" s="12">
        <f t="shared" si="23"/>
        <v>3973.24</v>
      </c>
      <c r="Q97" s="8">
        <f t="shared" si="24"/>
        <v>100</v>
      </c>
      <c r="R97" s="13">
        <v>3973.24</v>
      </c>
      <c r="S97" s="8">
        <f t="shared" si="16"/>
        <v>100</v>
      </c>
      <c r="T97" s="14">
        <v>0</v>
      </c>
      <c r="U97" s="8">
        <f t="shared" si="17"/>
        <v>0</v>
      </c>
      <c r="V97" s="1">
        <v>4</v>
      </c>
      <c r="W97" s="1">
        <v>4</v>
      </c>
      <c r="X97" s="1">
        <v>0</v>
      </c>
      <c r="Y97" s="8">
        <f t="shared" si="18"/>
        <v>44.44444444444444</v>
      </c>
      <c r="Z97" s="8">
        <f t="shared" si="25"/>
        <v>2017.98</v>
      </c>
      <c r="AA97" s="8">
        <f t="shared" si="26"/>
        <v>2017.98</v>
      </c>
      <c r="AB97" s="8">
        <f t="shared" si="27"/>
        <v>100</v>
      </c>
      <c r="AC97" s="2">
        <v>2017.98</v>
      </c>
      <c r="AD97" s="8">
        <f t="shared" si="19"/>
        <v>100</v>
      </c>
      <c r="AE97" s="2">
        <v>0</v>
      </c>
      <c r="AF97" s="8">
        <f t="shared" si="20"/>
        <v>0</v>
      </c>
    </row>
    <row r="98" spans="1:32" s="15" customFormat="1" ht="38.25">
      <c r="A98" s="6">
        <f t="shared" si="28"/>
        <v>92</v>
      </c>
      <c r="B98" s="7" t="s">
        <v>302</v>
      </c>
      <c r="C98" s="7" t="s">
        <v>27</v>
      </c>
      <c r="D98" s="7" t="s">
        <v>236</v>
      </c>
      <c r="E98" s="7" t="s">
        <v>39</v>
      </c>
      <c r="F98" s="7" t="s">
        <v>237</v>
      </c>
      <c r="G98" s="8">
        <v>0</v>
      </c>
      <c r="H98" s="9">
        <v>8</v>
      </c>
      <c r="I98" s="9">
        <v>0</v>
      </c>
      <c r="J98" s="9">
        <v>6</v>
      </c>
      <c r="K98" s="10">
        <v>8</v>
      </c>
      <c r="L98" s="11">
        <f t="shared" si="21"/>
        <v>8</v>
      </c>
      <c r="M98" s="11">
        <v>1</v>
      </c>
      <c r="N98" s="8">
        <f t="shared" si="15"/>
        <v>100</v>
      </c>
      <c r="O98" s="12">
        <f t="shared" si="22"/>
        <v>11042.93</v>
      </c>
      <c r="P98" s="12">
        <f t="shared" si="23"/>
        <v>11042.93</v>
      </c>
      <c r="Q98" s="8">
        <f t="shared" si="24"/>
        <v>100</v>
      </c>
      <c r="R98" s="13">
        <v>11042.93</v>
      </c>
      <c r="S98" s="8">
        <f t="shared" si="16"/>
        <v>100</v>
      </c>
      <c r="T98" s="14">
        <v>0</v>
      </c>
      <c r="U98" s="8">
        <f t="shared" si="17"/>
        <v>0</v>
      </c>
      <c r="V98" s="1">
        <v>0</v>
      </c>
      <c r="W98" s="1">
        <v>0</v>
      </c>
      <c r="X98" s="1">
        <v>0</v>
      </c>
      <c r="Y98" s="8">
        <f t="shared" si="18"/>
        <v>0</v>
      </c>
      <c r="Z98" s="8">
        <f t="shared" si="25"/>
        <v>0</v>
      </c>
      <c r="AA98" s="8">
        <f t="shared" si="26"/>
        <v>0</v>
      </c>
      <c r="AB98" s="8">
        <f t="shared" si="27"/>
        <v>0</v>
      </c>
      <c r="AC98" s="2">
        <v>0</v>
      </c>
      <c r="AD98" s="8">
        <f t="shared" si="19"/>
        <v>0</v>
      </c>
      <c r="AE98" s="2">
        <v>0</v>
      </c>
      <c r="AF98" s="8">
        <f t="shared" si="20"/>
        <v>0</v>
      </c>
    </row>
    <row r="99" spans="1:32" s="15" customFormat="1" ht="38.25">
      <c r="A99" s="6">
        <f t="shared" si="28"/>
        <v>93</v>
      </c>
      <c r="B99" s="7" t="s">
        <v>302</v>
      </c>
      <c r="C99" s="7" t="s">
        <v>27</v>
      </c>
      <c r="D99" s="7" t="s">
        <v>238</v>
      </c>
      <c r="E99" s="7" t="s">
        <v>27</v>
      </c>
      <c r="F99" s="7" t="s">
        <v>239</v>
      </c>
      <c r="G99" s="8">
        <v>0</v>
      </c>
      <c r="H99" s="9">
        <v>2</v>
      </c>
      <c r="I99" s="9">
        <v>1</v>
      </c>
      <c r="J99" s="9">
        <v>1</v>
      </c>
      <c r="K99" s="10">
        <v>1</v>
      </c>
      <c r="L99" s="11">
        <f t="shared" si="21"/>
        <v>1</v>
      </c>
      <c r="M99" s="11">
        <v>0</v>
      </c>
      <c r="N99" s="8">
        <f t="shared" si="15"/>
        <v>50</v>
      </c>
      <c r="O99" s="12">
        <f t="shared" si="22"/>
        <v>1799.75</v>
      </c>
      <c r="P99" s="12">
        <f t="shared" si="23"/>
        <v>1799.75</v>
      </c>
      <c r="Q99" s="8">
        <f t="shared" si="24"/>
        <v>100</v>
      </c>
      <c r="R99" s="13">
        <v>1799.75</v>
      </c>
      <c r="S99" s="8">
        <f t="shared" si="16"/>
        <v>100</v>
      </c>
      <c r="T99" s="14">
        <v>0</v>
      </c>
      <c r="U99" s="8">
        <f t="shared" si="17"/>
        <v>0</v>
      </c>
      <c r="V99" s="1">
        <v>6</v>
      </c>
      <c r="W99" s="1">
        <v>10</v>
      </c>
      <c r="X99" s="1">
        <v>0</v>
      </c>
      <c r="Y99" s="8">
        <f t="shared" si="18"/>
        <v>300</v>
      </c>
      <c r="Z99" s="8">
        <f t="shared" si="25"/>
        <v>24989.21</v>
      </c>
      <c r="AA99" s="8">
        <f t="shared" si="26"/>
        <v>24989.21</v>
      </c>
      <c r="AB99" s="8">
        <f t="shared" si="27"/>
        <v>100</v>
      </c>
      <c r="AC99" s="2">
        <v>24989.21</v>
      </c>
      <c r="AD99" s="8">
        <f t="shared" si="19"/>
        <v>100</v>
      </c>
      <c r="AE99" s="2">
        <v>0</v>
      </c>
      <c r="AF99" s="8">
        <f t="shared" si="20"/>
        <v>0</v>
      </c>
    </row>
    <row r="100" spans="1:32" s="15" customFormat="1" ht="38.25">
      <c r="A100" s="6">
        <f t="shared" si="28"/>
        <v>94</v>
      </c>
      <c r="B100" s="7" t="s">
        <v>302</v>
      </c>
      <c r="C100" s="7" t="s">
        <v>27</v>
      </c>
      <c r="D100" s="7" t="s">
        <v>240</v>
      </c>
      <c r="E100" s="7" t="s">
        <v>31</v>
      </c>
      <c r="F100" s="7" t="s">
        <v>241</v>
      </c>
      <c r="G100" s="8">
        <v>0</v>
      </c>
      <c r="H100" s="9">
        <v>35</v>
      </c>
      <c r="I100" s="9">
        <v>9</v>
      </c>
      <c r="J100" s="9">
        <v>24</v>
      </c>
      <c r="K100" s="10">
        <v>27</v>
      </c>
      <c r="L100" s="11">
        <f t="shared" si="21"/>
        <v>27</v>
      </c>
      <c r="M100" s="11">
        <v>0</v>
      </c>
      <c r="N100" s="8">
        <f t="shared" si="15"/>
        <v>77.14285714285715</v>
      </c>
      <c r="O100" s="12">
        <f t="shared" si="22"/>
        <v>27370.09</v>
      </c>
      <c r="P100" s="12">
        <f t="shared" si="23"/>
        <v>27370.09</v>
      </c>
      <c r="Q100" s="8">
        <f t="shared" si="24"/>
        <v>100</v>
      </c>
      <c r="R100" s="13">
        <v>27370.09</v>
      </c>
      <c r="S100" s="8">
        <f t="shared" si="16"/>
        <v>100</v>
      </c>
      <c r="T100" s="14">
        <v>0</v>
      </c>
      <c r="U100" s="8">
        <f t="shared" si="17"/>
        <v>0</v>
      </c>
      <c r="V100" s="1">
        <v>0</v>
      </c>
      <c r="W100" s="1">
        <v>0</v>
      </c>
      <c r="X100" s="1">
        <v>0</v>
      </c>
      <c r="Y100" s="8">
        <f t="shared" si="18"/>
        <v>0</v>
      </c>
      <c r="Z100" s="8">
        <f t="shared" si="25"/>
        <v>0</v>
      </c>
      <c r="AA100" s="8">
        <f t="shared" si="26"/>
        <v>0</v>
      </c>
      <c r="AB100" s="8">
        <f t="shared" si="27"/>
        <v>0</v>
      </c>
      <c r="AC100" s="2">
        <v>0</v>
      </c>
      <c r="AD100" s="8">
        <f t="shared" si="19"/>
        <v>0</v>
      </c>
      <c r="AE100" s="2">
        <v>0</v>
      </c>
      <c r="AF100" s="8">
        <f t="shared" si="20"/>
        <v>0</v>
      </c>
    </row>
    <row r="101" spans="1:32" s="15" customFormat="1" ht="38.25">
      <c r="A101" s="6">
        <f t="shared" si="28"/>
        <v>95</v>
      </c>
      <c r="B101" s="7" t="s">
        <v>302</v>
      </c>
      <c r="C101" s="7" t="s">
        <v>27</v>
      </c>
      <c r="D101" s="7" t="s">
        <v>242</v>
      </c>
      <c r="E101" s="7" t="s">
        <v>31</v>
      </c>
      <c r="F101" s="7" t="s">
        <v>243</v>
      </c>
      <c r="G101" s="8">
        <v>0</v>
      </c>
      <c r="H101" s="9">
        <v>27</v>
      </c>
      <c r="I101" s="9">
        <v>2</v>
      </c>
      <c r="J101" s="9">
        <v>22</v>
      </c>
      <c r="K101" s="10">
        <v>23</v>
      </c>
      <c r="L101" s="11">
        <f t="shared" si="21"/>
        <v>23</v>
      </c>
      <c r="M101" s="11">
        <v>1</v>
      </c>
      <c r="N101" s="8">
        <f t="shared" si="15"/>
        <v>85.18518518518519</v>
      </c>
      <c r="O101" s="12">
        <f t="shared" si="22"/>
        <v>19581.71</v>
      </c>
      <c r="P101" s="12">
        <f t="shared" si="23"/>
        <v>19581.71</v>
      </c>
      <c r="Q101" s="8">
        <f t="shared" si="24"/>
        <v>100</v>
      </c>
      <c r="R101" s="13">
        <v>19581.71</v>
      </c>
      <c r="S101" s="8">
        <f t="shared" si="16"/>
        <v>100</v>
      </c>
      <c r="T101" s="14">
        <v>0</v>
      </c>
      <c r="U101" s="8">
        <f t="shared" si="17"/>
        <v>0</v>
      </c>
      <c r="V101" s="1">
        <v>9</v>
      </c>
      <c r="W101" s="1">
        <v>12</v>
      </c>
      <c r="X101" s="1">
        <v>1</v>
      </c>
      <c r="Y101" s="8">
        <f t="shared" si="18"/>
        <v>33.33333333333333</v>
      </c>
      <c r="Z101" s="8">
        <f t="shared" si="25"/>
        <v>12408.57</v>
      </c>
      <c r="AA101" s="8">
        <f t="shared" si="26"/>
        <v>12408.57</v>
      </c>
      <c r="AB101" s="8">
        <f t="shared" si="27"/>
        <v>100</v>
      </c>
      <c r="AC101" s="2">
        <v>12408.57</v>
      </c>
      <c r="AD101" s="8">
        <f t="shared" si="19"/>
        <v>100</v>
      </c>
      <c r="AE101" s="2">
        <v>0</v>
      </c>
      <c r="AF101" s="8">
        <f t="shared" si="20"/>
        <v>0</v>
      </c>
    </row>
    <row r="102" spans="1:32" s="15" customFormat="1" ht="25.5">
      <c r="A102" s="6">
        <f t="shared" si="28"/>
        <v>96</v>
      </c>
      <c r="B102" s="7" t="s">
        <v>302</v>
      </c>
      <c r="C102" s="7" t="s">
        <v>27</v>
      </c>
      <c r="D102" s="7" t="s">
        <v>244</v>
      </c>
      <c r="E102" s="7" t="s">
        <v>31</v>
      </c>
      <c r="F102" s="7" t="s">
        <v>245</v>
      </c>
      <c r="G102" s="8">
        <v>0</v>
      </c>
      <c r="H102" s="9">
        <v>79</v>
      </c>
      <c r="I102" s="9">
        <v>41</v>
      </c>
      <c r="J102" s="9">
        <v>35</v>
      </c>
      <c r="K102" s="10">
        <v>60</v>
      </c>
      <c r="L102" s="11">
        <f t="shared" si="21"/>
        <v>60</v>
      </c>
      <c r="M102" s="11">
        <v>0</v>
      </c>
      <c r="N102" s="8">
        <f t="shared" si="15"/>
        <v>75.9493670886076</v>
      </c>
      <c r="O102" s="12">
        <f t="shared" si="22"/>
        <v>74723.45999999999</v>
      </c>
      <c r="P102" s="12">
        <f t="shared" si="23"/>
        <v>74723.45999999999</v>
      </c>
      <c r="Q102" s="8">
        <f t="shared" si="24"/>
        <v>100</v>
      </c>
      <c r="R102" s="13">
        <v>65353.6</v>
      </c>
      <c r="S102" s="8">
        <f t="shared" si="16"/>
        <v>87.46061812448193</v>
      </c>
      <c r="T102" s="14">
        <v>9369.86</v>
      </c>
      <c r="U102" s="8">
        <f t="shared" si="17"/>
        <v>12.53938187551808</v>
      </c>
      <c r="V102" s="1">
        <v>24</v>
      </c>
      <c r="W102" s="1">
        <v>24</v>
      </c>
      <c r="X102" s="1">
        <v>20</v>
      </c>
      <c r="Y102" s="8">
        <f t="shared" si="18"/>
        <v>30.37974683544304</v>
      </c>
      <c r="Z102" s="8">
        <f t="shared" si="25"/>
        <v>21418.96</v>
      </c>
      <c r="AA102" s="8">
        <f t="shared" si="26"/>
        <v>21418.96</v>
      </c>
      <c r="AB102" s="8">
        <f t="shared" si="27"/>
        <v>69.56732995938137</v>
      </c>
      <c r="AC102" s="2">
        <v>21418.96</v>
      </c>
      <c r="AD102" s="8">
        <f t="shared" si="19"/>
        <v>100</v>
      </c>
      <c r="AE102" s="2">
        <v>0</v>
      </c>
      <c r="AF102" s="8">
        <f t="shared" si="20"/>
        <v>0</v>
      </c>
    </row>
    <row r="103" spans="1:32" s="15" customFormat="1" ht="38.25">
      <c r="A103" s="6">
        <f t="shared" si="28"/>
        <v>97</v>
      </c>
      <c r="B103" s="7" t="s">
        <v>302</v>
      </c>
      <c r="C103" s="7" t="s">
        <v>27</v>
      </c>
      <c r="D103" s="7" t="s">
        <v>246</v>
      </c>
      <c r="E103" s="7" t="s">
        <v>31</v>
      </c>
      <c r="F103" s="7" t="s">
        <v>247</v>
      </c>
      <c r="G103" s="8">
        <v>0</v>
      </c>
      <c r="H103" s="9">
        <v>65</v>
      </c>
      <c r="I103" s="9">
        <v>6</v>
      </c>
      <c r="J103" s="9">
        <v>51</v>
      </c>
      <c r="K103" s="10">
        <v>51</v>
      </c>
      <c r="L103" s="11">
        <f t="shared" si="21"/>
        <v>51</v>
      </c>
      <c r="M103" s="11">
        <v>4</v>
      </c>
      <c r="N103" s="8">
        <f t="shared" si="15"/>
        <v>78.46153846153847</v>
      </c>
      <c r="O103" s="12">
        <f t="shared" si="22"/>
        <v>65925.56</v>
      </c>
      <c r="P103" s="12">
        <f t="shared" si="23"/>
        <v>65925.56</v>
      </c>
      <c r="Q103" s="8">
        <f t="shared" si="24"/>
        <v>100</v>
      </c>
      <c r="R103" s="13">
        <v>63897.52</v>
      </c>
      <c r="S103" s="8">
        <f t="shared" si="16"/>
        <v>96.9237424756043</v>
      </c>
      <c r="T103" s="14">
        <v>2028.04</v>
      </c>
      <c r="U103" s="8">
        <f t="shared" si="17"/>
        <v>3.076257524395697</v>
      </c>
      <c r="V103" s="1">
        <v>2</v>
      </c>
      <c r="W103" s="1">
        <v>3</v>
      </c>
      <c r="X103" s="1">
        <v>0</v>
      </c>
      <c r="Y103" s="8">
        <f t="shared" si="18"/>
        <v>3.076923076923077</v>
      </c>
      <c r="Z103" s="8">
        <f t="shared" si="25"/>
        <v>2783.57</v>
      </c>
      <c r="AA103" s="8">
        <f t="shared" si="26"/>
        <v>2783.57</v>
      </c>
      <c r="AB103" s="8">
        <f t="shared" si="27"/>
        <v>57.85111428399225</v>
      </c>
      <c r="AC103" s="2">
        <v>2783.57</v>
      </c>
      <c r="AD103" s="8">
        <f t="shared" si="19"/>
        <v>100</v>
      </c>
      <c r="AE103" s="2">
        <v>0</v>
      </c>
      <c r="AF103" s="8">
        <f t="shared" si="20"/>
        <v>0</v>
      </c>
    </row>
    <row r="104" spans="1:32" s="15" customFormat="1" ht="38.25">
      <c r="A104" s="6">
        <f t="shared" si="28"/>
        <v>98</v>
      </c>
      <c r="B104" s="7" t="s">
        <v>302</v>
      </c>
      <c r="C104" s="7" t="s">
        <v>27</v>
      </c>
      <c r="D104" s="7" t="s">
        <v>248</v>
      </c>
      <c r="E104" s="7" t="s">
        <v>31</v>
      </c>
      <c r="F104" s="7" t="s">
        <v>249</v>
      </c>
      <c r="G104" s="8">
        <v>0</v>
      </c>
      <c r="H104" s="9">
        <v>17</v>
      </c>
      <c r="I104" s="9">
        <v>6</v>
      </c>
      <c r="J104" s="9">
        <v>8</v>
      </c>
      <c r="K104" s="10">
        <v>14</v>
      </c>
      <c r="L104" s="11">
        <f t="shared" si="21"/>
        <v>14</v>
      </c>
      <c r="M104" s="11">
        <v>1</v>
      </c>
      <c r="N104" s="8">
        <f t="shared" si="15"/>
        <v>82.35294117647058</v>
      </c>
      <c r="O104" s="12">
        <f t="shared" si="22"/>
        <v>8634.81</v>
      </c>
      <c r="P104" s="12">
        <f t="shared" si="23"/>
        <v>8634.81</v>
      </c>
      <c r="Q104" s="8">
        <f t="shared" si="24"/>
        <v>100</v>
      </c>
      <c r="R104" s="13">
        <v>8634.81</v>
      </c>
      <c r="S104" s="8">
        <f t="shared" si="16"/>
        <v>100</v>
      </c>
      <c r="T104" s="14">
        <v>0</v>
      </c>
      <c r="U104" s="8">
        <f t="shared" si="17"/>
        <v>0</v>
      </c>
      <c r="V104" s="1">
        <v>7</v>
      </c>
      <c r="W104" s="1">
        <v>8</v>
      </c>
      <c r="X104" s="1">
        <v>0</v>
      </c>
      <c r="Y104" s="8">
        <f t="shared" si="18"/>
        <v>41.17647058823529</v>
      </c>
      <c r="Z104" s="8">
        <f t="shared" si="25"/>
        <v>3975.02</v>
      </c>
      <c r="AA104" s="8">
        <f t="shared" si="26"/>
        <v>3975.02</v>
      </c>
      <c r="AB104" s="8">
        <f t="shared" si="27"/>
        <v>100</v>
      </c>
      <c r="AC104" s="2">
        <v>3975.02</v>
      </c>
      <c r="AD104" s="8">
        <f t="shared" si="19"/>
        <v>100</v>
      </c>
      <c r="AE104" s="2">
        <v>0</v>
      </c>
      <c r="AF104" s="8">
        <f t="shared" si="20"/>
        <v>0</v>
      </c>
    </row>
    <row r="105" spans="1:32" s="15" customFormat="1" ht="38.25">
      <c r="A105" s="6">
        <f t="shared" si="28"/>
        <v>99</v>
      </c>
      <c r="B105" s="7" t="s">
        <v>302</v>
      </c>
      <c r="C105" s="7" t="s">
        <v>27</v>
      </c>
      <c r="D105" s="7" t="s">
        <v>250</v>
      </c>
      <c r="E105" s="7" t="s">
        <v>31</v>
      </c>
      <c r="F105" s="7" t="s">
        <v>27</v>
      </c>
      <c r="G105" s="8">
        <v>0</v>
      </c>
      <c r="H105" s="9">
        <v>3</v>
      </c>
      <c r="I105" s="9">
        <v>0</v>
      </c>
      <c r="J105" s="9">
        <v>0</v>
      </c>
      <c r="K105" s="10">
        <v>2</v>
      </c>
      <c r="L105" s="11">
        <f t="shared" si="21"/>
        <v>2</v>
      </c>
      <c r="M105" s="11">
        <v>0</v>
      </c>
      <c r="N105" s="8">
        <f t="shared" si="15"/>
        <v>66.66666666666666</v>
      </c>
      <c r="O105" s="12">
        <f t="shared" si="22"/>
        <v>356.33</v>
      </c>
      <c r="P105" s="12">
        <f t="shared" si="23"/>
        <v>356.33</v>
      </c>
      <c r="Q105" s="8">
        <f t="shared" si="24"/>
        <v>100</v>
      </c>
      <c r="R105" s="13">
        <v>356.33</v>
      </c>
      <c r="S105" s="8">
        <f t="shared" si="16"/>
        <v>100</v>
      </c>
      <c r="T105" s="14">
        <v>0</v>
      </c>
      <c r="U105" s="8">
        <f t="shared" si="17"/>
        <v>0</v>
      </c>
      <c r="V105" s="1">
        <v>0</v>
      </c>
      <c r="W105" s="1">
        <v>0</v>
      </c>
      <c r="X105" s="1">
        <v>0</v>
      </c>
      <c r="Y105" s="8">
        <f t="shared" si="18"/>
        <v>0</v>
      </c>
      <c r="Z105" s="8">
        <f t="shared" si="25"/>
        <v>0</v>
      </c>
      <c r="AA105" s="8">
        <f t="shared" si="26"/>
        <v>0</v>
      </c>
      <c r="AB105" s="8">
        <f t="shared" si="27"/>
        <v>0</v>
      </c>
      <c r="AC105" s="2">
        <v>0</v>
      </c>
      <c r="AD105" s="8">
        <f t="shared" si="19"/>
        <v>0</v>
      </c>
      <c r="AE105" s="2">
        <v>0</v>
      </c>
      <c r="AF105" s="8">
        <f t="shared" si="20"/>
        <v>0</v>
      </c>
    </row>
    <row r="106" spans="1:32" s="15" customFormat="1" ht="51">
      <c r="A106" s="6">
        <f t="shared" si="28"/>
        <v>100</v>
      </c>
      <c r="B106" s="7" t="s">
        <v>302</v>
      </c>
      <c r="C106" s="7" t="s">
        <v>27</v>
      </c>
      <c r="D106" s="7" t="s">
        <v>251</v>
      </c>
      <c r="E106" s="7" t="s">
        <v>31</v>
      </c>
      <c r="F106" s="7" t="s">
        <v>252</v>
      </c>
      <c r="G106" s="8">
        <v>0</v>
      </c>
      <c r="H106" s="9">
        <v>14</v>
      </c>
      <c r="I106" s="9">
        <v>7</v>
      </c>
      <c r="J106" s="9">
        <v>3</v>
      </c>
      <c r="K106" s="10">
        <v>13</v>
      </c>
      <c r="L106" s="11">
        <f t="shared" si="21"/>
        <v>13</v>
      </c>
      <c r="M106" s="11">
        <v>2</v>
      </c>
      <c r="N106" s="8">
        <f t="shared" si="15"/>
        <v>92.85714285714286</v>
      </c>
      <c r="O106" s="12">
        <f t="shared" si="22"/>
        <v>12043.69</v>
      </c>
      <c r="P106" s="12">
        <f t="shared" si="23"/>
        <v>12043.69</v>
      </c>
      <c r="Q106" s="8">
        <f t="shared" si="24"/>
        <v>100</v>
      </c>
      <c r="R106" s="13">
        <v>12043.69</v>
      </c>
      <c r="S106" s="8">
        <f t="shared" si="16"/>
        <v>100</v>
      </c>
      <c r="T106" s="14">
        <v>0</v>
      </c>
      <c r="U106" s="8">
        <f t="shared" si="17"/>
        <v>0</v>
      </c>
      <c r="V106" s="1">
        <v>2</v>
      </c>
      <c r="W106" s="1">
        <v>2</v>
      </c>
      <c r="X106" s="1">
        <v>0</v>
      </c>
      <c r="Y106" s="8">
        <f t="shared" si="18"/>
        <v>14.285714285714285</v>
      </c>
      <c r="Z106" s="8">
        <f t="shared" si="25"/>
        <v>4911.59</v>
      </c>
      <c r="AA106" s="8">
        <f t="shared" si="26"/>
        <v>4911.59</v>
      </c>
      <c r="AB106" s="8">
        <f t="shared" si="27"/>
        <v>100</v>
      </c>
      <c r="AC106" s="2">
        <v>4911.59</v>
      </c>
      <c r="AD106" s="8">
        <f t="shared" si="19"/>
        <v>100</v>
      </c>
      <c r="AE106" s="2">
        <v>0</v>
      </c>
      <c r="AF106" s="8">
        <f t="shared" si="20"/>
        <v>0</v>
      </c>
    </row>
    <row r="107" spans="1:32" s="15" customFormat="1" ht="38.25">
      <c r="A107" s="6">
        <f t="shared" si="28"/>
        <v>101</v>
      </c>
      <c r="B107" s="7" t="s">
        <v>302</v>
      </c>
      <c r="C107" s="7" t="s">
        <v>27</v>
      </c>
      <c r="D107" s="7" t="s">
        <v>253</v>
      </c>
      <c r="E107" s="7" t="s">
        <v>31</v>
      </c>
      <c r="F107" s="7" t="s">
        <v>254</v>
      </c>
      <c r="G107" s="8">
        <v>0</v>
      </c>
      <c r="H107" s="9">
        <v>26</v>
      </c>
      <c r="I107" s="9">
        <v>0</v>
      </c>
      <c r="J107" s="9">
        <v>21</v>
      </c>
      <c r="K107" s="10">
        <v>21</v>
      </c>
      <c r="L107" s="11">
        <f t="shared" si="21"/>
        <v>21</v>
      </c>
      <c r="M107" s="11">
        <v>0</v>
      </c>
      <c r="N107" s="8">
        <f t="shared" si="15"/>
        <v>80.76923076923077</v>
      </c>
      <c r="O107" s="12">
        <f t="shared" si="22"/>
        <v>14939.3</v>
      </c>
      <c r="P107" s="12">
        <f t="shared" si="23"/>
        <v>14939.3</v>
      </c>
      <c r="Q107" s="8">
        <f t="shared" si="24"/>
        <v>100</v>
      </c>
      <c r="R107" s="13">
        <v>14939.3</v>
      </c>
      <c r="S107" s="8">
        <f t="shared" si="16"/>
        <v>100</v>
      </c>
      <c r="T107" s="14">
        <v>0</v>
      </c>
      <c r="U107" s="8">
        <f t="shared" si="17"/>
        <v>0</v>
      </c>
      <c r="V107" s="1">
        <v>6</v>
      </c>
      <c r="W107" s="1">
        <v>8</v>
      </c>
      <c r="X107" s="1">
        <v>0</v>
      </c>
      <c r="Y107" s="8">
        <f t="shared" si="18"/>
        <v>23.076923076923077</v>
      </c>
      <c r="Z107" s="8">
        <f t="shared" si="25"/>
        <v>24972.11</v>
      </c>
      <c r="AA107" s="8">
        <f t="shared" si="26"/>
        <v>24972.11</v>
      </c>
      <c r="AB107" s="8">
        <f t="shared" si="27"/>
        <v>100</v>
      </c>
      <c r="AC107" s="2">
        <v>24972.11</v>
      </c>
      <c r="AD107" s="8">
        <f t="shared" si="19"/>
        <v>100</v>
      </c>
      <c r="AE107" s="2">
        <v>0</v>
      </c>
      <c r="AF107" s="8">
        <f t="shared" si="20"/>
        <v>0</v>
      </c>
    </row>
    <row r="108" spans="1:32" s="15" customFormat="1" ht="51">
      <c r="A108" s="6">
        <f t="shared" si="28"/>
        <v>102</v>
      </c>
      <c r="B108" s="7" t="s">
        <v>302</v>
      </c>
      <c r="C108" s="7" t="s">
        <v>27</v>
      </c>
      <c r="D108" s="7" t="s">
        <v>255</v>
      </c>
      <c r="E108" s="7" t="s">
        <v>31</v>
      </c>
      <c r="F108" s="7" t="s">
        <v>256</v>
      </c>
      <c r="G108" s="8">
        <v>0</v>
      </c>
      <c r="H108" s="9">
        <v>16</v>
      </c>
      <c r="I108" s="9">
        <v>0</v>
      </c>
      <c r="J108" s="9">
        <v>16</v>
      </c>
      <c r="K108" s="10">
        <v>13</v>
      </c>
      <c r="L108" s="11">
        <f t="shared" si="21"/>
        <v>13</v>
      </c>
      <c r="M108" s="11">
        <v>0</v>
      </c>
      <c r="N108" s="8">
        <f t="shared" si="15"/>
        <v>81.25</v>
      </c>
      <c r="O108" s="12">
        <f t="shared" si="22"/>
        <v>12274.45</v>
      </c>
      <c r="P108" s="12">
        <f t="shared" si="23"/>
        <v>12274.45</v>
      </c>
      <c r="Q108" s="8">
        <f t="shared" si="24"/>
        <v>100</v>
      </c>
      <c r="R108" s="13">
        <v>12274.45</v>
      </c>
      <c r="S108" s="8">
        <f t="shared" si="16"/>
        <v>100</v>
      </c>
      <c r="T108" s="14">
        <v>0</v>
      </c>
      <c r="U108" s="8">
        <f t="shared" si="17"/>
        <v>0</v>
      </c>
      <c r="V108" s="1">
        <v>1</v>
      </c>
      <c r="W108" s="1">
        <v>1</v>
      </c>
      <c r="X108" s="1">
        <v>0</v>
      </c>
      <c r="Y108" s="8">
        <f t="shared" si="18"/>
        <v>6.25</v>
      </c>
      <c r="Z108" s="8">
        <f t="shared" si="25"/>
        <v>6379.99</v>
      </c>
      <c r="AA108" s="8">
        <f t="shared" si="26"/>
        <v>6379.99</v>
      </c>
      <c r="AB108" s="8">
        <f t="shared" si="27"/>
        <v>100</v>
      </c>
      <c r="AC108" s="2">
        <v>6379.99</v>
      </c>
      <c r="AD108" s="8">
        <f t="shared" si="19"/>
        <v>100</v>
      </c>
      <c r="AE108" s="2">
        <v>0</v>
      </c>
      <c r="AF108" s="8">
        <f t="shared" si="20"/>
        <v>0</v>
      </c>
    </row>
    <row r="109" spans="1:32" s="15" customFormat="1" ht="38.25">
      <c r="A109" s="6">
        <f t="shared" si="28"/>
        <v>103</v>
      </c>
      <c r="B109" s="7" t="s">
        <v>302</v>
      </c>
      <c r="C109" s="7" t="s">
        <v>27</v>
      </c>
      <c r="D109" s="7" t="s">
        <v>257</v>
      </c>
      <c r="E109" s="7" t="s">
        <v>34</v>
      </c>
      <c r="F109" s="7" t="s">
        <v>258</v>
      </c>
      <c r="G109" s="8">
        <v>0</v>
      </c>
      <c r="H109" s="9">
        <v>8</v>
      </c>
      <c r="I109" s="9">
        <v>3</v>
      </c>
      <c r="J109" s="9">
        <v>3</v>
      </c>
      <c r="K109" s="10">
        <v>8</v>
      </c>
      <c r="L109" s="11">
        <f t="shared" si="21"/>
        <v>8</v>
      </c>
      <c r="M109" s="11">
        <v>0</v>
      </c>
      <c r="N109" s="8">
        <f t="shared" si="15"/>
        <v>100</v>
      </c>
      <c r="O109" s="12">
        <f t="shared" si="22"/>
        <v>8324.81</v>
      </c>
      <c r="P109" s="12">
        <f t="shared" si="23"/>
        <v>8324.81</v>
      </c>
      <c r="Q109" s="8">
        <f t="shared" si="24"/>
        <v>100</v>
      </c>
      <c r="R109" s="13">
        <v>8324.81</v>
      </c>
      <c r="S109" s="8">
        <f t="shared" si="16"/>
        <v>100</v>
      </c>
      <c r="T109" s="14">
        <v>0</v>
      </c>
      <c r="U109" s="8">
        <f t="shared" si="17"/>
        <v>0</v>
      </c>
      <c r="V109" s="1">
        <v>0</v>
      </c>
      <c r="W109" s="1">
        <v>0</v>
      </c>
      <c r="X109" s="1">
        <v>0</v>
      </c>
      <c r="Y109" s="8">
        <f t="shared" si="18"/>
        <v>0</v>
      </c>
      <c r="Z109" s="8">
        <f t="shared" si="25"/>
        <v>0</v>
      </c>
      <c r="AA109" s="8">
        <f t="shared" si="26"/>
        <v>0</v>
      </c>
      <c r="AB109" s="8">
        <f t="shared" si="27"/>
        <v>0</v>
      </c>
      <c r="AC109" s="2">
        <v>0</v>
      </c>
      <c r="AD109" s="8">
        <f t="shared" si="19"/>
        <v>0</v>
      </c>
      <c r="AE109" s="2">
        <v>0</v>
      </c>
      <c r="AF109" s="8">
        <f t="shared" si="20"/>
        <v>0</v>
      </c>
    </row>
    <row r="110" spans="1:32" s="15" customFormat="1" ht="51">
      <c r="A110" s="6">
        <f t="shared" si="28"/>
        <v>104</v>
      </c>
      <c r="B110" s="7" t="s">
        <v>302</v>
      </c>
      <c r="C110" s="7" t="s">
        <v>27</v>
      </c>
      <c r="D110" s="7" t="s">
        <v>259</v>
      </c>
      <c r="E110" s="7" t="s">
        <v>31</v>
      </c>
      <c r="F110" s="7" t="s">
        <v>260</v>
      </c>
      <c r="G110" s="8">
        <v>0</v>
      </c>
      <c r="H110" s="9">
        <v>121</v>
      </c>
      <c r="I110" s="9">
        <v>7</v>
      </c>
      <c r="J110" s="9">
        <v>38</v>
      </c>
      <c r="K110" s="10">
        <v>100</v>
      </c>
      <c r="L110" s="11">
        <f t="shared" si="21"/>
        <v>100</v>
      </c>
      <c r="M110" s="11">
        <v>1</v>
      </c>
      <c r="N110" s="8">
        <f t="shared" si="15"/>
        <v>82.64462809917356</v>
      </c>
      <c r="O110" s="12">
        <f t="shared" si="22"/>
        <v>96692.01000000001</v>
      </c>
      <c r="P110" s="12">
        <f t="shared" si="23"/>
        <v>96692.01000000001</v>
      </c>
      <c r="Q110" s="8">
        <f t="shared" si="24"/>
        <v>100</v>
      </c>
      <c r="R110" s="13">
        <v>92611.8</v>
      </c>
      <c r="S110" s="8">
        <f t="shared" si="16"/>
        <v>95.78019941875237</v>
      </c>
      <c r="T110" s="14">
        <v>4080.21</v>
      </c>
      <c r="U110" s="8">
        <f t="shared" si="17"/>
        <v>4.219800581247613</v>
      </c>
      <c r="V110" s="1">
        <v>0</v>
      </c>
      <c r="W110" s="1">
        <v>0</v>
      </c>
      <c r="X110" s="1">
        <v>0</v>
      </c>
      <c r="Y110" s="8">
        <f t="shared" si="18"/>
        <v>0</v>
      </c>
      <c r="Z110" s="8">
        <f t="shared" si="25"/>
        <v>0</v>
      </c>
      <c r="AA110" s="8">
        <f t="shared" si="26"/>
        <v>0</v>
      </c>
      <c r="AB110" s="8">
        <f t="shared" si="27"/>
        <v>0</v>
      </c>
      <c r="AC110" s="2">
        <v>0</v>
      </c>
      <c r="AD110" s="8">
        <f t="shared" si="19"/>
        <v>0</v>
      </c>
      <c r="AE110" s="2">
        <v>0</v>
      </c>
      <c r="AF110" s="8">
        <f t="shared" si="20"/>
        <v>0</v>
      </c>
    </row>
    <row r="111" spans="1:32" s="15" customFormat="1" ht="51">
      <c r="A111" s="6">
        <f t="shared" si="28"/>
        <v>105</v>
      </c>
      <c r="B111" s="7" t="s">
        <v>302</v>
      </c>
      <c r="C111" s="7" t="s">
        <v>27</v>
      </c>
      <c r="D111" s="7" t="s">
        <v>261</v>
      </c>
      <c r="E111" s="7" t="s">
        <v>262</v>
      </c>
      <c r="F111" s="7" t="s">
        <v>27</v>
      </c>
      <c r="G111" s="8">
        <v>0</v>
      </c>
      <c r="H111" s="9">
        <v>30</v>
      </c>
      <c r="I111" s="9">
        <v>1</v>
      </c>
      <c r="J111" s="9">
        <v>6</v>
      </c>
      <c r="K111" s="10">
        <v>26</v>
      </c>
      <c r="L111" s="11">
        <f t="shared" si="21"/>
        <v>26</v>
      </c>
      <c r="M111" s="11">
        <v>0</v>
      </c>
      <c r="N111" s="8">
        <f t="shared" si="15"/>
        <v>86.66666666666667</v>
      </c>
      <c r="O111" s="12">
        <f t="shared" si="22"/>
        <v>37669.24</v>
      </c>
      <c r="P111" s="12">
        <f t="shared" si="23"/>
        <v>37669.24</v>
      </c>
      <c r="Q111" s="8">
        <f t="shared" si="24"/>
        <v>100</v>
      </c>
      <c r="R111" s="13">
        <v>37669.24</v>
      </c>
      <c r="S111" s="8">
        <f t="shared" si="16"/>
        <v>100</v>
      </c>
      <c r="T111" s="14">
        <v>0</v>
      </c>
      <c r="U111" s="8">
        <f t="shared" si="17"/>
        <v>0</v>
      </c>
      <c r="V111" s="1">
        <v>0</v>
      </c>
      <c r="W111" s="1">
        <v>0</v>
      </c>
      <c r="X111" s="1">
        <v>0</v>
      </c>
      <c r="Y111" s="8">
        <f t="shared" si="18"/>
        <v>0</v>
      </c>
      <c r="Z111" s="8">
        <f t="shared" si="25"/>
        <v>0</v>
      </c>
      <c r="AA111" s="8">
        <f t="shared" si="26"/>
        <v>0</v>
      </c>
      <c r="AB111" s="8">
        <f t="shared" si="27"/>
        <v>0</v>
      </c>
      <c r="AC111" s="2">
        <v>0</v>
      </c>
      <c r="AD111" s="8">
        <f t="shared" si="19"/>
        <v>0</v>
      </c>
      <c r="AE111" s="2">
        <v>0</v>
      </c>
      <c r="AF111" s="8">
        <f t="shared" si="20"/>
        <v>0</v>
      </c>
    </row>
    <row r="112" spans="1:32" s="15" customFormat="1" ht="38.25">
      <c r="A112" s="6">
        <f t="shared" si="28"/>
        <v>106</v>
      </c>
      <c r="B112" s="7" t="s">
        <v>302</v>
      </c>
      <c r="C112" s="7" t="s">
        <v>27</v>
      </c>
      <c r="D112" s="7" t="s">
        <v>263</v>
      </c>
      <c r="E112" s="7" t="s">
        <v>27</v>
      </c>
      <c r="F112" s="7" t="s">
        <v>264</v>
      </c>
      <c r="G112" s="8">
        <v>0</v>
      </c>
      <c r="H112" s="9">
        <v>7</v>
      </c>
      <c r="I112" s="9">
        <v>3</v>
      </c>
      <c r="J112" s="9">
        <v>2</v>
      </c>
      <c r="K112" s="10">
        <v>4</v>
      </c>
      <c r="L112" s="11">
        <f t="shared" si="21"/>
        <v>4</v>
      </c>
      <c r="M112" s="11">
        <v>2</v>
      </c>
      <c r="N112" s="8">
        <f t="shared" si="15"/>
        <v>57.14285714285714</v>
      </c>
      <c r="O112" s="12">
        <f t="shared" si="22"/>
        <v>1033.79</v>
      </c>
      <c r="P112" s="12">
        <f t="shared" si="23"/>
        <v>1033.79</v>
      </c>
      <c r="Q112" s="8">
        <f t="shared" si="24"/>
        <v>100</v>
      </c>
      <c r="R112" s="13">
        <v>1033.79</v>
      </c>
      <c r="S112" s="8">
        <f t="shared" si="16"/>
        <v>100</v>
      </c>
      <c r="T112" s="14">
        <v>0</v>
      </c>
      <c r="U112" s="8">
        <f t="shared" si="17"/>
        <v>0</v>
      </c>
      <c r="V112" s="1">
        <v>4</v>
      </c>
      <c r="W112" s="1">
        <v>4</v>
      </c>
      <c r="X112" s="1">
        <v>1</v>
      </c>
      <c r="Y112" s="8">
        <f t="shared" si="18"/>
        <v>57.14285714285714</v>
      </c>
      <c r="Z112" s="8">
        <f t="shared" si="25"/>
        <v>3805.47</v>
      </c>
      <c r="AA112" s="8">
        <f t="shared" si="26"/>
        <v>3805.47</v>
      </c>
      <c r="AB112" s="8">
        <f t="shared" si="27"/>
        <v>100</v>
      </c>
      <c r="AC112" s="2">
        <v>3805.47</v>
      </c>
      <c r="AD112" s="8">
        <f t="shared" si="19"/>
        <v>100</v>
      </c>
      <c r="AE112" s="2">
        <v>0</v>
      </c>
      <c r="AF112" s="8">
        <f t="shared" si="20"/>
        <v>0</v>
      </c>
    </row>
    <row r="113" spans="1:32" s="15" customFormat="1" ht="51">
      <c r="A113" s="6">
        <f t="shared" si="28"/>
        <v>107</v>
      </c>
      <c r="B113" s="7" t="s">
        <v>302</v>
      </c>
      <c r="C113" s="7" t="s">
        <v>27</v>
      </c>
      <c r="D113" s="7" t="s">
        <v>265</v>
      </c>
      <c r="E113" s="7" t="s">
        <v>266</v>
      </c>
      <c r="F113" s="7" t="s">
        <v>267</v>
      </c>
      <c r="G113" s="8">
        <v>0</v>
      </c>
      <c r="H113" s="9">
        <v>24</v>
      </c>
      <c r="I113" s="9">
        <v>5</v>
      </c>
      <c r="J113" s="9">
        <v>16</v>
      </c>
      <c r="K113" s="10">
        <v>23</v>
      </c>
      <c r="L113" s="11">
        <f t="shared" si="21"/>
        <v>23</v>
      </c>
      <c r="M113" s="11">
        <v>0</v>
      </c>
      <c r="N113" s="8">
        <f t="shared" si="15"/>
        <v>95.83333333333334</v>
      </c>
      <c r="O113" s="12">
        <f t="shared" si="22"/>
        <v>20251.92</v>
      </c>
      <c r="P113" s="12">
        <f t="shared" si="23"/>
        <v>20251.92</v>
      </c>
      <c r="Q113" s="8">
        <f t="shared" si="24"/>
        <v>100</v>
      </c>
      <c r="R113" s="13">
        <v>20251.92</v>
      </c>
      <c r="S113" s="8">
        <f t="shared" si="16"/>
        <v>100</v>
      </c>
      <c r="T113" s="14">
        <v>0</v>
      </c>
      <c r="U113" s="8">
        <f t="shared" si="17"/>
        <v>0</v>
      </c>
      <c r="V113" s="1">
        <v>11</v>
      </c>
      <c r="W113" s="1">
        <v>16</v>
      </c>
      <c r="X113" s="1">
        <v>0</v>
      </c>
      <c r="Y113" s="8">
        <f t="shared" si="18"/>
        <v>45.83333333333333</v>
      </c>
      <c r="Z113" s="8">
        <f t="shared" si="25"/>
        <v>23760.95</v>
      </c>
      <c r="AA113" s="8">
        <f t="shared" si="26"/>
        <v>23760.95</v>
      </c>
      <c r="AB113" s="8">
        <f t="shared" si="27"/>
        <v>100</v>
      </c>
      <c r="AC113" s="2">
        <v>23760.95</v>
      </c>
      <c r="AD113" s="8">
        <f t="shared" si="19"/>
        <v>100</v>
      </c>
      <c r="AE113" s="2">
        <v>0</v>
      </c>
      <c r="AF113" s="8">
        <f t="shared" si="20"/>
        <v>0</v>
      </c>
    </row>
    <row r="114" spans="1:32" s="15" customFormat="1" ht="38.25">
      <c r="A114" s="6">
        <f t="shared" si="28"/>
        <v>108</v>
      </c>
      <c r="B114" s="7" t="s">
        <v>302</v>
      </c>
      <c r="C114" s="7" t="s">
        <v>27</v>
      </c>
      <c r="D114" s="7" t="s">
        <v>268</v>
      </c>
      <c r="E114" s="7" t="s">
        <v>31</v>
      </c>
      <c r="F114" s="7" t="s">
        <v>269</v>
      </c>
      <c r="G114" s="8">
        <v>0</v>
      </c>
      <c r="H114" s="9">
        <v>21</v>
      </c>
      <c r="I114" s="9">
        <v>4</v>
      </c>
      <c r="J114" s="9">
        <v>16</v>
      </c>
      <c r="K114" s="10">
        <v>15</v>
      </c>
      <c r="L114" s="11">
        <f t="shared" si="21"/>
        <v>15</v>
      </c>
      <c r="M114" s="11">
        <v>5</v>
      </c>
      <c r="N114" s="8">
        <f t="shared" si="15"/>
        <v>71.42857142857143</v>
      </c>
      <c r="O114" s="12">
        <f t="shared" si="22"/>
        <v>16240.32</v>
      </c>
      <c r="P114" s="12">
        <f t="shared" si="23"/>
        <v>16240.32</v>
      </c>
      <c r="Q114" s="8">
        <f t="shared" si="24"/>
        <v>100</v>
      </c>
      <c r="R114" s="13">
        <v>15721.15</v>
      </c>
      <c r="S114" s="8">
        <f t="shared" si="16"/>
        <v>96.80320338515497</v>
      </c>
      <c r="T114" s="14">
        <v>519.17</v>
      </c>
      <c r="U114" s="8">
        <f t="shared" si="17"/>
        <v>3.1967966148450273</v>
      </c>
      <c r="V114" s="1">
        <v>8</v>
      </c>
      <c r="W114" s="1">
        <v>8</v>
      </c>
      <c r="X114" s="1">
        <v>0</v>
      </c>
      <c r="Y114" s="8">
        <f t="shared" si="18"/>
        <v>38.095238095238095</v>
      </c>
      <c r="Z114" s="8">
        <f t="shared" si="25"/>
        <v>2799.01</v>
      </c>
      <c r="AA114" s="8">
        <f t="shared" si="26"/>
        <v>2799.01</v>
      </c>
      <c r="AB114" s="8">
        <f t="shared" si="27"/>
        <v>84.35377224864233</v>
      </c>
      <c r="AC114" s="2">
        <v>2799.01</v>
      </c>
      <c r="AD114" s="8">
        <f t="shared" si="19"/>
        <v>100</v>
      </c>
      <c r="AE114" s="2">
        <v>0</v>
      </c>
      <c r="AF114" s="8">
        <f t="shared" si="20"/>
        <v>0</v>
      </c>
    </row>
    <row r="115" spans="1:32" s="15" customFormat="1" ht="38.25">
      <c r="A115" s="6">
        <f t="shared" si="28"/>
        <v>109</v>
      </c>
      <c r="B115" s="7" t="s">
        <v>302</v>
      </c>
      <c r="C115" s="7" t="s">
        <v>27</v>
      </c>
      <c r="D115" s="7" t="s">
        <v>270</v>
      </c>
      <c r="E115" s="7" t="s">
        <v>31</v>
      </c>
      <c r="F115" s="7" t="s">
        <v>27</v>
      </c>
      <c r="G115" s="8">
        <v>0</v>
      </c>
      <c r="H115" s="9">
        <v>2</v>
      </c>
      <c r="I115" s="9">
        <v>0</v>
      </c>
      <c r="J115" s="9">
        <v>2</v>
      </c>
      <c r="K115" s="10">
        <v>0</v>
      </c>
      <c r="L115" s="11">
        <f t="shared" si="21"/>
        <v>0</v>
      </c>
      <c r="M115" s="11">
        <v>0</v>
      </c>
      <c r="N115" s="8">
        <f t="shared" si="15"/>
        <v>0</v>
      </c>
      <c r="O115" s="12">
        <f t="shared" si="22"/>
        <v>0</v>
      </c>
      <c r="P115" s="12">
        <f t="shared" si="23"/>
        <v>0</v>
      </c>
      <c r="Q115" s="8">
        <f t="shared" si="24"/>
        <v>0</v>
      </c>
      <c r="R115" s="13">
        <v>0</v>
      </c>
      <c r="S115" s="8">
        <f t="shared" si="16"/>
        <v>0</v>
      </c>
      <c r="T115" s="14">
        <v>0</v>
      </c>
      <c r="U115" s="8">
        <f t="shared" si="17"/>
        <v>0</v>
      </c>
      <c r="V115" s="1">
        <v>0</v>
      </c>
      <c r="W115" s="1">
        <v>0</v>
      </c>
      <c r="X115" s="1">
        <v>0</v>
      </c>
      <c r="Y115" s="8">
        <f t="shared" si="18"/>
        <v>0</v>
      </c>
      <c r="Z115" s="8">
        <f t="shared" si="25"/>
        <v>0</v>
      </c>
      <c r="AA115" s="8">
        <f t="shared" si="26"/>
        <v>0</v>
      </c>
      <c r="AB115" s="8">
        <f t="shared" si="27"/>
        <v>0</v>
      </c>
      <c r="AC115" s="2">
        <v>0</v>
      </c>
      <c r="AD115" s="8">
        <f t="shared" si="19"/>
        <v>0</v>
      </c>
      <c r="AE115" s="2">
        <v>0</v>
      </c>
      <c r="AF115" s="8">
        <f t="shared" si="20"/>
        <v>0</v>
      </c>
    </row>
    <row r="116" spans="1:32" s="15" customFormat="1" ht="38.25">
      <c r="A116" s="6">
        <f t="shared" si="28"/>
        <v>110</v>
      </c>
      <c r="B116" s="7" t="s">
        <v>302</v>
      </c>
      <c r="C116" s="7" t="s">
        <v>27</v>
      </c>
      <c r="D116" s="7" t="s">
        <v>271</v>
      </c>
      <c r="E116" s="7" t="s">
        <v>27</v>
      </c>
      <c r="F116" s="7" t="s">
        <v>272</v>
      </c>
      <c r="G116" s="8">
        <v>0</v>
      </c>
      <c r="H116" s="9">
        <v>11</v>
      </c>
      <c r="I116" s="9">
        <v>4</v>
      </c>
      <c r="J116" s="9">
        <v>7</v>
      </c>
      <c r="K116" s="10">
        <v>9</v>
      </c>
      <c r="L116" s="11">
        <f t="shared" si="21"/>
        <v>9</v>
      </c>
      <c r="M116" s="11">
        <v>1</v>
      </c>
      <c r="N116" s="8">
        <f t="shared" si="15"/>
        <v>81.81818181818183</v>
      </c>
      <c r="O116" s="12">
        <f t="shared" si="22"/>
        <v>4171.77</v>
      </c>
      <c r="P116" s="12">
        <f t="shared" si="23"/>
        <v>4171.77</v>
      </c>
      <c r="Q116" s="8">
        <f t="shared" si="24"/>
        <v>100</v>
      </c>
      <c r="R116" s="13">
        <v>4171.77</v>
      </c>
      <c r="S116" s="8">
        <f t="shared" si="16"/>
        <v>100</v>
      </c>
      <c r="T116" s="14">
        <v>0</v>
      </c>
      <c r="U116" s="8">
        <f t="shared" si="17"/>
        <v>0</v>
      </c>
      <c r="V116" s="1">
        <v>6</v>
      </c>
      <c r="W116" s="1">
        <v>8</v>
      </c>
      <c r="X116" s="1">
        <v>3</v>
      </c>
      <c r="Y116" s="8">
        <f t="shared" si="18"/>
        <v>54.54545454545454</v>
      </c>
      <c r="Z116" s="8">
        <f t="shared" si="25"/>
        <v>14971.8</v>
      </c>
      <c r="AA116" s="8">
        <f t="shared" si="26"/>
        <v>14971.8</v>
      </c>
      <c r="AB116" s="8">
        <f t="shared" si="27"/>
        <v>100</v>
      </c>
      <c r="AC116" s="2">
        <v>14971.8</v>
      </c>
      <c r="AD116" s="8">
        <f t="shared" si="19"/>
        <v>100</v>
      </c>
      <c r="AE116" s="2">
        <v>0</v>
      </c>
      <c r="AF116" s="8">
        <f t="shared" si="20"/>
        <v>0</v>
      </c>
    </row>
    <row r="117" spans="1:32" s="15" customFormat="1" ht="38.25">
      <c r="A117" s="6">
        <f t="shared" si="28"/>
        <v>111</v>
      </c>
      <c r="B117" s="7" t="s">
        <v>302</v>
      </c>
      <c r="C117" s="7" t="s">
        <v>27</v>
      </c>
      <c r="D117" s="7" t="s">
        <v>273</v>
      </c>
      <c r="E117" s="7" t="s">
        <v>274</v>
      </c>
      <c r="F117" s="7" t="s">
        <v>275</v>
      </c>
      <c r="G117" s="8">
        <v>0</v>
      </c>
      <c r="H117" s="9">
        <v>81</v>
      </c>
      <c r="I117" s="9">
        <v>26</v>
      </c>
      <c r="J117" s="9">
        <v>45</v>
      </c>
      <c r="K117" s="10">
        <v>69</v>
      </c>
      <c r="L117" s="11">
        <f t="shared" si="21"/>
        <v>69</v>
      </c>
      <c r="M117" s="11">
        <v>0</v>
      </c>
      <c r="N117" s="8">
        <f t="shared" si="15"/>
        <v>85.18518518518519</v>
      </c>
      <c r="O117" s="12">
        <f t="shared" si="22"/>
        <v>69686.71999999999</v>
      </c>
      <c r="P117" s="12">
        <f t="shared" si="23"/>
        <v>69686.71999999999</v>
      </c>
      <c r="Q117" s="8">
        <f t="shared" si="24"/>
        <v>100</v>
      </c>
      <c r="R117" s="13">
        <v>69263.43</v>
      </c>
      <c r="S117" s="8">
        <f t="shared" si="16"/>
        <v>99.39258154207862</v>
      </c>
      <c r="T117" s="14">
        <v>423.29</v>
      </c>
      <c r="U117" s="8">
        <f t="shared" si="17"/>
        <v>0.6074184579213947</v>
      </c>
      <c r="V117" s="1">
        <v>9</v>
      </c>
      <c r="W117" s="1">
        <v>12</v>
      </c>
      <c r="X117" s="1">
        <v>0</v>
      </c>
      <c r="Y117" s="8">
        <f t="shared" si="18"/>
        <v>11.11111111111111</v>
      </c>
      <c r="Z117" s="8">
        <f t="shared" si="25"/>
        <v>25130.59</v>
      </c>
      <c r="AA117" s="8">
        <f t="shared" si="26"/>
        <v>25130.59</v>
      </c>
      <c r="AB117" s="8">
        <f t="shared" si="27"/>
        <v>98.34353921987581</v>
      </c>
      <c r="AC117" s="2">
        <v>25130.59</v>
      </c>
      <c r="AD117" s="8">
        <f t="shared" si="19"/>
        <v>100</v>
      </c>
      <c r="AE117" s="2">
        <v>0</v>
      </c>
      <c r="AF117" s="8">
        <f t="shared" si="20"/>
        <v>0</v>
      </c>
    </row>
    <row r="118" spans="1:32" s="15" customFormat="1" ht="38.25">
      <c r="A118" s="6">
        <f t="shared" si="28"/>
        <v>112</v>
      </c>
      <c r="B118" s="7" t="s">
        <v>302</v>
      </c>
      <c r="C118" s="7" t="s">
        <v>27</v>
      </c>
      <c r="D118" s="7" t="s">
        <v>276</v>
      </c>
      <c r="E118" s="7" t="s">
        <v>31</v>
      </c>
      <c r="F118" s="7" t="s">
        <v>277</v>
      </c>
      <c r="G118" s="8">
        <v>0</v>
      </c>
      <c r="H118" s="9">
        <v>21</v>
      </c>
      <c r="I118" s="9">
        <v>6</v>
      </c>
      <c r="J118" s="9">
        <v>14</v>
      </c>
      <c r="K118" s="10">
        <v>18</v>
      </c>
      <c r="L118" s="11">
        <f t="shared" si="21"/>
        <v>18</v>
      </c>
      <c r="M118" s="11">
        <v>1</v>
      </c>
      <c r="N118" s="8">
        <f t="shared" si="15"/>
        <v>85.71428571428571</v>
      </c>
      <c r="O118" s="12">
        <f t="shared" si="22"/>
        <v>12260.41</v>
      </c>
      <c r="P118" s="12">
        <f t="shared" si="23"/>
        <v>12260.41</v>
      </c>
      <c r="Q118" s="8">
        <f t="shared" si="24"/>
        <v>100</v>
      </c>
      <c r="R118" s="13">
        <v>12260.41</v>
      </c>
      <c r="S118" s="8">
        <f t="shared" si="16"/>
        <v>100</v>
      </c>
      <c r="T118" s="14">
        <v>0</v>
      </c>
      <c r="U118" s="8">
        <f t="shared" si="17"/>
        <v>0</v>
      </c>
      <c r="V118" s="1">
        <v>0</v>
      </c>
      <c r="W118" s="1">
        <v>0</v>
      </c>
      <c r="X118" s="1">
        <v>0</v>
      </c>
      <c r="Y118" s="8">
        <f t="shared" si="18"/>
        <v>0</v>
      </c>
      <c r="Z118" s="8">
        <f t="shared" si="25"/>
        <v>0</v>
      </c>
      <c r="AA118" s="8">
        <f t="shared" si="26"/>
        <v>0</v>
      </c>
      <c r="AB118" s="8">
        <f t="shared" si="27"/>
        <v>0</v>
      </c>
      <c r="AC118" s="2">
        <v>0</v>
      </c>
      <c r="AD118" s="8">
        <f t="shared" si="19"/>
        <v>0</v>
      </c>
      <c r="AE118" s="2">
        <v>0</v>
      </c>
      <c r="AF118" s="8">
        <f t="shared" si="20"/>
        <v>0</v>
      </c>
    </row>
    <row r="119" spans="1:32" s="15" customFormat="1" ht="38.25">
      <c r="A119" s="6">
        <f t="shared" si="28"/>
        <v>113</v>
      </c>
      <c r="B119" s="7" t="s">
        <v>302</v>
      </c>
      <c r="C119" s="7" t="s">
        <v>27</v>
      </c>
      <c r="D119" s="7" t="s">
        <v>278</v>
      </c>
      <c r="E119" s="7" t="s">
        <v>47</v>
      </c>
      <c r="F119" s="7" t="s">
        <v>279</v>
      </c>
      <c r="G119" s="8">
        <v>0</v>
      </c>
      <c r="H119" s="9">
        <v>14</v>
      </c>
      <c r="I119" s="9">
        <v>1</v>
      </c>
      <c r="J119" s="9">
        <v>10</v>
      </c>
      <c r="K119" s="10">
        <v>13</v>
      </c>
      <c r="L119" s="11">
        <f t="shared" si="21"/>
        <v>13</v>
      </c>
      <c r="M119" s="11">
        <v>1</v>
      </c>
      <c r="N119" s="8">
        <f t="shared" si="15"/>
        <v>92.85714285714286</v>
      </c>
      <c r="O119" s="12">
        <f t="shared" si="22"/>
        <v>9047.16</v>
      </c>
      <c r="P119" s="12">
        <f t="shared" si="23"/>
        <v>9047.16</v>
      </c>
      <c r="Q119" s="8">
        <f t="shared" si="24"/>
        <v>100</v>
      </c>
      <c r="R119" s="13">
        <v>9047.16</v>
      </c>
      <c r="S119" s="8">
        <f t="shared" si="16"/>
        <v>100</v>
      </c>
      <c r="T119" s="14">
        <v>0</v>
      </c>
      <c r="U119" s="8">
        <f t="shared" si="17"/>
        <v>0</v>
      </c>
      <c r="V119" s="1">
        <v>0</v>
      </c>
      <c r="W119" s="1">
        <v>0</v>
      </c>
      <c r="X119" s="1">
        <v>0</v>
      </c>
      <c r="Y119" s="8">
        <f t="shared" si="18"/>
        <v>0</v>
      </c>
      <c r="Z119" s="8">
        <f t="shared" si="25"/>
        <v>0</v>
      </c>
      <c r="AA119" s="8">
        <f t="shared" si="26"/>
        <v>0</v>
      </c>
      <c r="AB119" s="8">
        <f t="shared" si="27"/>
        <v>0</v>
      </c>
      <c r="AC119" s="2">
        <v>0</v>
      </c>
      <c r="AD119" s="8">
        <f t="shared" si="19"/>
        <v>0</v>
      </c>
      <c r="AE119" s="2">
        <v>0</v>
      </c>
      <c r="AF119" s="8">
        <f t="shared" si="20"/>
        <v>0</v>
      </c>
    </row>
    <row r="120" spans="1:32" s="15" customFormat="1" ht="38.25">
      <c r="A120" s="6">
        <f t="shared" si="28"/>
        <v>114</v>
      </c>
      <c r="B120" s="7" t="s">
        <v>302</v>
      </c>
      <c r="C120" s="7" t="s">
        <v>27</v>
      </c>
      <c r="D120" s="7" t="s">
        <v>280</v>
      </c>
      <c r="E120" s="7" t="s">
        <v>281</v>
      </c>
      <c r="F120" s="7" t="s">
        <v>282</v>
      </c>
      <c r="G120" s="8">
        <v>0</v>
      </c>
      <c r="H120" s="9">
        <v>171</v>
      </c>
      <c r="I120" s="9">
        <v>79</v>
      </c>
      <c r="J120" s="9">
        <v>66</v>
      </c>
      <c r="K120" s="10">
        <v>137</v>
      </c>
      <c r="L120" s="11">
        <f t="shared" si="21"/>
        <v>137</v>
      </c>
      <c r="M120" s="11">
        <v>4</v>
      </c>
      <c r="N120" s="8">
        <f t="shared" si="15"/>
        <v>80.11695906432749</v>
      </c>
      <c r="O120" s="12">
        <f t="shared" si="22"/>
        <v>113558.60999999999</v>
      </c>
      <c r="P120" s="12">
        <f t="shared" si="23"/>
        <v>113558.60999999999</v>
      </c>
      <c r="Q120" s="8">
        <f t="shared" si="24"/>
        <v>100</v>
      </c>
      <c r="R120" s="13">
        <v>109531.93</v>
      </c>
      <c r="S120" s="8">
        <f t="shared" si="16"/>
        <v>96.45409537858909</v>
      </c>
      <c r="T120" s="14">
        <v>4026.68</v>
      </c>
      <c r="U120" s="8">
        <f t="shared" si="17"/>
        <v>3.5459046214109176</v>
      </c>
      <c r="V120" s="1">
        <v>25</v>
      </c>
      <c r="W120" s="1">
        <v>34</v>
      </c>
      <c r="X120" s="1">
        <v>2</v>
      </c>
      <c r="Y120" s="8">
        <f t="shared" si="18"/>
        <v>14.619883040935672</v>
      </c>
      <c r="Z120" s="8">
        <f t="shared" si="25"/>
        <v>81823.95</v>
      </c>
      <c r="AA120" s="8">
        <f t="shared" si="26"/>
        <v>81823.95</v>
      </c>
      <c r="AB120" s="8">
        <f t="shared" si="27"/>
        <v>95.30966750040157</v>
      </c>
      <c r="AC120" s="2">
        <v>81823.95</v>
      </c>
      <c r="AD120" s="8">
        <f t="shared" si="19"/>
        <v>100</v>
      </c>
      <c r="AE120" s="2">
        <v>0</v>
      </c>
      <c r="AF120" s="8">
        <f t="shared" si="20"/>
        <v>0</v>
      </c>
    </row>
    <row r="121" spans="1:32" s="15" customFormat="1" ht="38.25">
      <c r="A121" s="6">
        <f t="shared" si="28"/>
        <v>115</v>
      </c>
      <c r="B121" s="7" t="s">
        <v>302</v>
      </c>
      <c r="C121" s="7" t="s">
        <v>27</v>
      </c>
      <c r="D121" s="7" t="s">
        <v>283</v>
      </c>
      <c r="E121" s="7" t="s">
        <v>31</v>
      </c>
      <c r="F121" s="7" t="s">
        <v>27</v>
      </c>
      <c r="G121" s="8">
        <v>0</v>
      </c>
      <c r="H121" s="9">
        <v>3</v>
      </c>
      <c r="I121" s="9">
        <v>2</v>
      </c>
      <c r="J121" s="9">
        <v>0</v>
      </c>
      <c r="K121" s="10">
        <v>3</v>
      </c>
      <c r="L121" s="11">
        <f t="shared" si="21"/>
        <v>3</v>
      </c>
      <c r="M121" s="11">
        <v>0</v>
      </c>
      <c r="N121" s="8">
        <f t="shared" si="15"/>
        <v>100</v>
      </c>
      <c r="O121" s="12">
        <f t="shared" si="22"/>
        <v>358.3</v>
      </c>
      <c r="P121" s="12">
        <f t="shared" si="23"/>
        <v>358.3</v>
      </c>
      <c r="Q121" s="8">
        <f t="shared" si="24"/>
        <v>100</v>
      </c>
      <c r="R121" s="13">
        <v>358.3</v>
      </c>
      <c r="S121" s="8">
        <f t="shared" si="16"/>
        <v>100</v>
      </c>
      <c r="T121" s="14">
        <v>0</v>
      </c>
      <c r="U121" s="8">
        <f t="shared" si="17"/>
        <v>0</v>
      </c>
      <c r="V121" s="1">
        <v>0</v>
      </c>
      <c r="W121" s="1">
        <v>0</v>
      </c>
      <c r="X121" s="1">
        <v>0</v>
      </c>
      <c r="Y121" s="8">
        <f t="shared" si="18"/>
        <v>0</v>
      </c>
      <c r="Z121" s="8">
        <f t="shared" si="25"/>
        <v>0</v>
      </c>
      <c r="AA121" s="8">
        <f t="shared" si="26"/>
        <v>0</v>
      </c>
      <c r="AB121" s="8">
        <f t="shared" si="27"/>
        <v>0</v>
      </c>
      <c r="AC121" s="2">
        <v>0</v>
      </c>
      <c r="AD121" s="8">
        <f t="shared" si="19"/>
        <v>0</v>
      </c>
      <c r="AE121" s="2">
        <v>0</v>
      </c>
      <c r="AF121" s="8">
        <f t="shared" si="20"/>
        <v>0</v>
      </c>
    </row>
    <row r="122" spans="1:32" s="15" customFormat="1" ht="25.5">
      <c r="A122" s="6">
        <f t="shared" si="28"/>
        <v>116</v>
      </c>
      <c r="B122" s="7" t="s">
        <v>302</v>
      </c>
      <c r="C122" s="7" t="s">
        <v>27</v>
      </c>
      <c r="D122" s="7" t="s">
        <v>284</v>
      </c>
      <c r="E122" s="7" t="s">
        <v>31</v>
      </c>
      <c r="F122" s="7" t="s">
        <v>285</v>
      </c>
      <c r="G122" s="8">
        <v>0</v>
      </c>
      <c r="H122" s="9">
        <v>25</v>
      </c>
      <c r="I122" s="9">
        <v>10</v>
      </c>
      <c r="J122" s="9">
        <v>11</v>
      </c>
      <c r="K122" s="10">
        <v>19</v>
      </c>
      <c r="L122" s="11">
        <f t="shared" si="21"/>
        <v>19</v>
      </c>
      <c r="M122" s="11">
        <v>2</v>
      </c>
      <c r="N122" s="8">
        <f t="shared" si="15"/>
        <v>76</v>
      </c>
      <c r="O122" s="12">
        <f t="shared" si="22"/>
        <v>18168.4</v>
      </c>
      <c r="P122" s="12">
        <f t="shared" si="23"/>
        <v>18168.4</v>
      </c>
      <c r="Q122" s="8">
        <f t="shared" si="24"/>
        <v>100</v>
      </c>
      <c r="R122" s="13">
        <v>18168.4</v>
      </c>
      <c r="S122" s="8">
        <f t="shared" si="16"/>
        <v>100</v>
      </c>
      <c r="T122" s="14">
        <v>0</v>
      </c>
      <c r="U122" s="8">
        <f t="shared" si="17"/>
        <v>0</v>
      </c>
      <c r="V122" s="1">
        <v>9</v>
      </c>
      <c r="W122" s="1">
        <v>12</v>
      </c>
      <c r="X122" s="1">
        <v>0</v>
      </c>
      <c r="Y122" s="8">
        <f t="shared" si="18"/>
        <v>36</v>
      </c>
      <c r="Z122" s="8">
        <f t="shared" si="25"/>
        <v>9464.59</v>
      </c>
      <c r="AA122" s="8">
        <f t="shared" si="26"/>
        <v>9464.59</v>
      </c>
      <c r="AB122" s="8">
        <f t="shared" si="27"/>
        <v>100</v>
      </c>
      <c r="AC122" s="2">
        <v>9464.59</v>
      </c>
      <c r="AD122" s="8">
        <f t="shared" si="19"/>
        <v>100</v>
      </c>
      <c r="AE122" s="2">
        <v>0</v>
      </c>
      <c r="AF122" s="8">
        <f t="shared" si="20"/>
        <v>0</v>
      </c>
    </row>
    <row r="123" spans="1:32" s="15" customFormat="1" ht="38.25">
      <c r="A123" s="6">
        <f t="shared" si="28"/>
        <v>117</v>
      </c>
      <c r="B123" s="7" t="s">
        <v>302</v>
      </c>
      <c r="C123" s="7" t="s">
        <v>27</v>
      </c>
      <c r="D123" s="7" t="s">
        <v>286</v>
      </c>
      <c r="E123" s="7" t="s">
        <v>27</v>
      </c>
      <c r="F123" s="7" t="s">
        <v>287</v>
      </c>
      <c r="G123" s="8">
        <v>0</v>
      </c>
      <c r="H123" s="9">
        <v>8</v>
      </c>
      <c r="I123" s="9">
        <v>4</v>
      </c>
      <c r="J123" s="9">
        <v>2</v>
      </c>
      <c r="K123" s="10">
        <v>5</v>
      </c>
      <c r="L123" s="11">
        <f t="shared" si="21"/>
        <v>5</v>
      </c>
      <c r="M123" s="11">
        <v>1</v>
      </c>
      <c r="N123" s="8">
        <f t="shared" si="15"/>
        <v>62.5</v>
      </c>
      <c r="O123" s="12">
        <f t="shared" si="22"/>
        <v>5126.92</v>
      </c>
      <c r="P123" s="12">
        <f t="shared" si="23"/>
        <v>5126.92</v>
      </c>
      <c r="Q123" s="8">
        <f t="shared" si="24"/>
        <v>100</v>
      </c>
      <c r="R123" s="13">
        <v>5126.92</v>
      </c>
      <c r="S123" s="8">
        <f t="shared" si="16"/>
        <v>100</v>
      </c>
      <c r="T123" s="14">
        <v>0</v>
      </c>
      <c r="U123" s="8">
        <f t="shared" si="17"/>
        <v>0</v>
      </c>
      <c r="V123" s="1">
        <v>4</v>
      </c>
      <c r="W123" s="1">
        <v>4</v>
      </c>
      <c r="X123" s="1">
        <v>0</v>
      </c>
      <c r="Y123" s="8">
        <f t="shared" si="18"/>
        <v>50</v>
      </c>
      <c r="Z123" s="8">
        <f t="shared" si="25"/>
        <v>1585.98</v>
      </c>
      <c r="AA123" s="8">
        <f t="shared" si="26"/>
        <v>1585.98</v>
      </c>
      <c r="AB123" s="8">
        <f t="shared" si="27"/>
        <v>100</v>
      </c>
      <c r="AC123" s="2">
        <v>1585.98</v>
      </c>
      <c r="AD123" s="8">
        <f t="shared" si="19"/>
        <v>100</v>
      </c>
      <c r="AE123" s="2">
        <v>0</v>
      </c>
      <c r="AF123" s="8">
        <f t="shared" si="20"/>
        <v>0</v>
      </c>
    </row>
    <row r="124" spans="1:32" s="15" customFormat="1" ht="63.75">
      <c r="A124" s="6">
        <f t="shared" si="28"/>
        <v>118</v>
      </c>
      <c r="B124" s="7" t="s">
        <v>160</v>
      </c>
      <c r="C124" s="7" t="s">
        <v>288</v>
      </c>
      <c r="D124" s="7" t="s">
        <v>289</v>
      </c>
      <c r="E124" s="7" t="s">
        <v>39</v>
      </c>
      <c r="F124" s="7" t="s">
        <v>290</v>
      </c>
      <c r="G124" s="8">
        <v>0</v>
      </c>
      <c r="H124" s="9">
        <v>36</v>
      </c>
      <c r="I124" s="9">
        <v>18</v>
      </c>
      <c r="J124" s="9">
        <v>14</v>
      </c>
      <c r="K124" s="10">
        <v>29</v>
      </c>
      <c r="L124" s="11">
        <f t="shared" si="21"/>
        <v>29</v>
      </c>
      <c r="M124" s="11">
        <v>2</v>
      </c>
      <c r="N124" s="8">
        <f t="shared" si="15"/>
        <v>80.55555555555556</v>
      </c>
      <c r="O124" s="12">
        <f t="shared" si="22"/>
        <v>28943.79</v>
      </c>
      <c r="P124" s="12">
        <f t="shared" si="23"/>
        <v>28943.79</v>
      </c>
      <c r="Q124" s="8">
        <f t="shared" si="24"/>
        <v>100</v>
      </c>
      <c r="R124" s="13">
        <v>28943.79</v>
      </c>
      <c r="S124" s="8">
        <f t="shared" si="16"/>
        <v>100</v>
      </c>
      <c r="T124" s="14">
        <v>0</v>
      </c>
      <c r="U124" s="8">
        <f t="shared" si="17"/>
        <v>0</v>
      </c>
      <c r="V124" s="1">
        <v>13</v>
      </c>
      <c r="W124" s="1">
        <v>19</v>
      </c>
      <c r="X124" s="1">
        <v>0</v>
      </c>
      <c r="Y124" s="8">
        <f t="shared" si="18"/>
        <v>36.11111111111111</v>
      </c>
      <c r="Z124" s="8">
        <f t="shared" si="25"/>
        <v>11614.41</v>
      </c>
      <c r="AA124" s="8">
        <f t="shared" si="26"/>
        <v>11614.41</v>
      </c>
      <c r="AB124" s="8">
        <f t="shared" si="27"/>
        <v>100</v>
      </c>
      <c r="AC124" s="2">
        <v>11614.41</v>
      </c>
      <c r="AD124" s="8">
        <f t="shared" si="19"/>
        <v>100</v>
      </c>
      <c r="AE124" s="2">
        <v>0</v>
      </c>
      <c r="AF124" s="8">
        <f t="shared" si="20"/>
        <v>0</v>
      </c>
    </row>
    <row r="125" spans="1:32" s="15" customFormat="1" ht="38.25">
      <c r="A125" s="6">
        <f t="shared" si="28"/>
        <v>119</v>
      </c>
      <c r="B125" s="7" t="s">
        <v>302</v>
      </c>
      <c r="C125" s="7" t="s">
        <v>27</v>
      </c>
      <c r="D125" s="7" t="s">
        <v>291</v>
      </c>
      <c r="E125" s="7" t="s">
        <v>274</v>
      </c>
      <c r="F125" s="7" t="s">
        <v>292</v>
      </c>
      <c r="G125" s="8">
        <v>0</v>
      </c>
      <c r="H125" s="9">
        <v>33</v>
      </c>
      <c r="I125" s="9">
        <v>16</v>
      </c>
      <c r="J125" s="9">
        <v>17</v>
      </c>
      <c r="K125" s="10">
        <v>26</v>
      </c>
      <c r="L125" s="11">
        <f t="shared" si="21"/>
        <v>26</v>
      </c>
      <c r="M125" s="11">
        <v>0</v>
      </c>
      <c r="N125" s="8">
        <f t="shared" si="15"/>
        <v>78.78787878787878</v>
      </c>
      <c r="O125" s="12">
        <f t="shared" si="22"/>
        <v>26015.66</v>
      </c>
      <c r="P125" s="12">
        <f t="shared" si="23"/>
        <v>26015.66</v>
      </c>
      <c r="Q125" s="8">
        <f t="shared" si="24"/>
        <v>100</v>
      </c>
      <c r="R125" s="13">
        <v>26015.66</v>
      </c>
      <c r="S125" s="8">
        <f t="shared" si="16"/>
        <v>100</v>
      </c>
      <c r="T125" s="14">
        <v>0</v>
      </c>
      <c r="U125" s="8">
        <f t="shared" si="17"/>
        <v>0</v>
      </c>
      <c r="V125" s="1">
        <v>9</v>
      </c>
      <c r="W125" s="1">
        <v>10</v>
      </c>
      <c r="X125" s="1">
        <v>0</v>
      </c>
      <c r="Y125" s="8">
        <f t="shared" si="18"/>
        <v>27.27272727272727</v>
      </c>
      <c r="Z125" s="8">
        <f t="shared" si="25"/>
        <v>3602.14</v>
      </c>
      <c r="AA125" s="8">
        <f t="shared" si="26"/>
        <v>3602.14</v>
      </c>
      <c r="AB125" s="8">
        <f t="shared" si="27"/>
        <v>100</v>
      </c>
      <c r="AC125" s="2">
        <v>3602.14</v>
      </c>
      <c r="AD125" s="8">
        <f t="shared" si="19"/>
        <v>100</v>
      </c>
      <c r="AE125" s="2">
        <v>0</v>
      </c>
      <c r="AF125" s="8">
        <f t="shared" si="20"/>
        <v>0</v>
      </c>
    </row>
    <row r="126" spans="1:32" s="15" customFormat="1" ht="51">
      <c r="A126" s="6">
        <f t="shared" si="28"/>
        <v>120</v>
      </c>
      <c r="B126" s="7" t="s">
        <v>302</v>
      </c>
      <c r="C126" s="7" t="s">
        <v>27</v>
      </c>
      <c r="D126" s="7" t="s">
        <v>293</v>
      </c>
      <c r="E126" s="7" t="s">
        <v>294</v>
      </c>
      <c r="F126" s="7" t="s">
        <v>295</v>
      </c>
      <c r="G126" s="8">
        <v>0</v>
      </c>
      <c r="H126" s="9">
        <v>2</v>
      </c>
      <c r="I126" s="9">
        <v>2</v>
      </c>
      <c r="J126" s="9">
        <v>0</v>
      </c>
      <c r="K126" s="10">
        <v>1</v>
      </c>
      <c r="L126" s="11">
        <f t="shared" si="21"/>
        <v>1</v>
      </c>
      <c r="M126" s="11">
        <v>2</v>
      </c>
      <c r="N126" s="8">
        <f t="shared" si="15"/>
        <v>50</v>
      </c>
      <c r="O126" s="12">
        <f t="shared" si="22"/>
        <v>2940.89</v>
      </c>
      <c r="P126" s="12">
        <f t="shared" si="23"/>
        <v>2940.89</v>
      </c>
      <c r="Q126" s="8">
        <f t="shared" si="24"/>
        <v>100</v>
      </c>
      <c r="R126" s="13">
        <v>2940.89</v>
      </c>
      <c r="S126" s="8">
        <f t="shared" si="16"/>
        <v>100</v>
      </c>
      <c r="T126" s="14">
        <v>0</v>
      </c>
      <c r="U126" s="8">
        <f t="shared" si="17"/>
        <v>0</v>
      </c>
      <c r="V126" s="1">
        <v>0</v>
      </c>
      <c r="W126" s="1">
        <v>0</v>
      </c>
      <c r="X126" s="1">
        <v>0</v>
      </c>
      <c r="Y126" s="8">
        <f t="shared" si="18"/>
        <v>0</v>
      </c>
      <c r="Z126" s="8">
        <f t="shared" si="25"/>
        <v>0</v>
      </c>
      <c r="AA126" s="8">
        <f t="shared" si="26"/>
        <v>0</v>
      </c>
      <c r="AB126" s="8">
        <f t="shared" si="27"/>
        <v>0</v>
      </c>
      <c r="AC126" s="2">
        <v>0</v>
      </c>
      <c r="AD126" s="8">
        <f t="shared" si="19"/>
        <v>0</v>
      </c>
      <c r="AE126" s="2">
        <v>0</v>
      </c>
      <c r="AF126" s="8">
        <f t="shared" si="20"/>
        <v>0</v>
      </c>
    </row>
    <row r="127" spans="1:32" s="15" customFormat="1" ht="25.5">
      <c r="A127" s="6">
        <f t="shared" si="28"/>
        <v>121</v>
      </c>
      <c r="B127" s="7" t="s">
        <v>51</v>
      </c>
      <c r="C127" s="7" t="s">
        <v>296</v>
      </c>
      <c r="D127" s="7" t="s">
        <v>297</v>
      </c>
      <c r="E127" s="7" t="s">
        <v>31</v>
      </c>
      <c r="F127" s="7" t="s">
        <v>298</v>
      </c>
      <c r="G127" s="8">
        <v>0</v>
      </c>
      <c r="H127" s="9">
        <v>19</v>
      </c>
      <c r="I127" s="9">
        <v>9</v>
      </c>
      <c r="J127" s="9">
        <v>8</v>
      </c>
      <c r="K127" s="10">
        <v>12</v>
      </c>
      <c r="L127" s="11">
        <f t="shared" si="21"/>
        <v>12</v>
      </c>
      <c r="M127" s="11">
        <v>4</v>
      </c>
      <c r="N127" s="8">
        <f t="shared" si="15"/>
        <v>63.1578947368421</v>
      </c>
      <c r="O127" s="12">
        <f t="shared" si="22"/>
        <v>15086.2</v>
      </c>
      <c r="P127" s="12">
        <f t="shared" si="23"/>
        <v>15086.2</v>
      </c>
      <c r="Q127" s="8">
        <f t="shared" si="24"/>
        <v>100</v>
      </c>
      <c r="R127" s="13">
        <v>15086.2</v>
      </c>
      <c r="S127" s="8">
        <f t="shared" si="16"/>
        <v>100</v>
      </c>
      <c r="T127" s="14">
        <v>0</v>
      </c>
      <c r="U127" s="8">
        <f t="shared" si="17"/>
        <v>0</v>
      </c>
      <c r="V127" s="1">
        <v>5</v>
      </c>
      <c r="W127" s="1">
        <v>9</v>
      </c>
      <c r="X127" s="1">
        <v>3</v>
      </c>
      <c r="Y127" s="8">
        <f t="shared" si="18"/>
        <v>26.31578947368421</v>
      </c>
      <c r="Z127" s="8">
        <f t="shared" si="25"/>
        <v>30635.06</v>
      </c>
      <c r="AA127" s="8">
        <f t="shared" si="26"/>
        <v>30635.06</v>
      </c>
      <c r="AB127" s="8">
        <f t="shared" si="27"/>
        <v>100</v>
      </c>
      <c r="AC127" s="2">
        <v>30635.06</v>
      </c>
      <c r="AD127" s="8">
        <f t="shared" si="19"/>
        <v>100</v>
      </c>
      <c r="AE127" s="2">
        <v>0</v>
      </c>
      <c r="AF127" s="8">
        <f t="shared" si="20"/>
        <v>0</v>
      </c>
    </row>
    <row r="128" spans="1:32" s="15" customFormat="1" ht="51">
      <c r="A128" s="6">
        <f t="shared" si="28"/>
        <v>122</v>
      </c>
      <c r="B128" s="7" t="s">
        <v>51</v>
      </c>
      <c r="C128" s="7" t="s">
        <v>299</v>
      </c>
      <c r="D128" s="7" t="s">
        <v>300</v>
      </c>
      <c r="E128" s="7" t="s">
        <v>31</v>
      </c>
      <c r="F128" s="7" t="s">
        <v>301</v>
      </c>
      <c r="G128" s="8">
        <v>0</v>
      </c>
      <c r="H128" s="9">
        <v>15</v>
      </c>
      <c r="I128" s="9">
        <v>9</v>
      </c>
      <c r="J128" s="9">
        <v>3</v>
      </c>
      <c r="K128" s="10">
        <v>13</v>
      </c>
      <c r="L128" s="11">
        <f t="shared" si="21"/>
        <v>13</v>
      </c>
      <c r="M128" s="11">
        <v>0</v>
      </c>
      <c r="N128" s="8">
        <f t="shared" si="15"/>
        <v>86.66666666666667</v>
      </c>
      <c r="O128" s="12">
        <f t="shared" si="22"/>
        <v>13254.71</v>
      </c>
      <c r="P128" s="12">
        <f t="shared" si="23"/>
        <v>13254.71</v>
      </c>
      <c r="Q128" s="8">
        <f t="shared" si="24"/>
        <v>100</v>
      </c>
      <c r="R128" s="13">
        <v>13254.71</v>
      </c>
      <c r="S128" s="8">
        <f t="shared" si="16"/>
        <v>100</v>
      </c>
      <c r="T128" s="14">
        <v>0</v>
      </c>
      <c r="U128" s="8">
        <f t="shared" si="17"/>
        <v>0</v>
      </c>
      <c r="V128" s="1">
        <v>5</v>
      </c>
      <c r="W128" s="1">
        <v>5</v>
      </c>
      <c r="X128" s="1">
        <v>1</v>
      </c>
      <c r="Y128" s="8">
        <f t="shared" si="18"/>
        <v>33.33333333333333</v>
      </c>
      <c r="Z128" s="8">
        <f t="shared" si="25"/>
        <v>3984.33</v>
      </c>
      <c r="AA128" s="8">
        <f t="shared" si="26"/>
        <v>3984.33</v>
      </c>
      <c r="AB128" s="8">
        <f t="shared" si="27"/>
        <v>100</v>
      </c>
      <c r="AC128" s="2">
        <v>3984.33</v>
      </c>
      <c r="AD128" s="8">
        <f t="shared" si="19"/>
        <v>100</v>
      </c>
      <c r="AE128" s="2">
        <v>0</v>
      </c>
      <c r="AF128" s="8">
        <f t="shared" si="20"/>
        <v>0</v>
      </c>
    </row>
    <row r="129" spans="1:32" s="15" customFormat="1" ht="12.75">
      <c r="A129" s="38" t="s">
        <v>25</v>
      </c>
      <c r="B129" s="39"/>
      <c r="C129" s="39"/>
      <c r="D129" s="39"/>
      <c r="E129" s="39"/>
      <c r="F129" s="40"/>
      <c r="G129" s="16"/>
      <c r="H129" s="17">
        <f aca="true" t="shared" si="29" ref="H129:M129">SUM(H7:H128)</f>
        <v>4300</v>
      </c>
      <c r="I129" s="17">
        <f t="shared" si="29"/>
        <v>1312</v>
      </c>
      <c r="J129" s="17">
        <f t="shared" si="29"/>
        <v>2290</v>
      </c>
      <c r="K129" s="17">
        <f t="shared" si="29"/>
        <v>3518</v>
      </c>
      <c r="L129" s="17">
        <f t="shared" si="29"/>
        <v>3518</v>
      </c>
      <c r="M129" s="17">
        <f t="shared" si="29"/>
        <v>175</v>
      </c>
      <c r="N129" s="18">
        <f>IF(H129=0,0,K129/H129)*100</f>
        <v>81.81395348837209</v>
      </c>
      <c r="O129" s="19">
        <f>SUM(O7:O128)</f>
        <v>3313304.5600000005</v>
      </c>
      <c r="P129" s="19">
        <f>SUM(P7:P128)</f>
        <v>3313304.5600000005</v>
      </c>
      <c r="Q129" s="20">
        <f>IF(O129=0,0,P129/O129)*100</f>
        <v>100</v>
      </c>
      <c r="R129" s="19">
        <f>SUM(R7:R128)</f>
        <v>3232991.7900000005</v>
      </c>
      <c r="S129" s="18">
        <f>IF(P129=0,0,R129/P129)*100</f>
        <v>97.57605229022471</v>
      </c>
      <c r="T129" s="19">
        <f>SUM(T7:T128)</f>
        <v>80312.76999999999</v>
      </c>
      <c r="U129" s="18">
        <f>IF(P129=0,0,T129/P129)*100</f>
        <v>2.4239477097752817</v>
      </c>
      <c r="V129" s="1">
        <f>SUM(V7:V128)</f>
        <v>883</v>
      </c>
      <c r="W129" s="1">
        <f>SUM(W7:W128)</f>
        <v>1141</v>
      </c>
      <c r="X129" s="1">
        <f>SUM(X7:X128)</f>
        <v>78</v>
      </c>
      <c r="Y129" s="18">
        <f>IF(H129=0,0,V129/H129)*100</f>
        <v>20.53488372093023</v>
      </c>
      <c r="Z129" s="19">
        <f>SUM(Z7:Z128)</f>
        <v>1365878.84</v>
      </c>
      <c r="AA129" s="19">
        <f>SUM(AA7:AA128)</f>
        <v>1365878.84</v>
      </c>
      <c r="AB129" s="8">
        <f t="shared" si="27"/>
        <v>94.44660241114246</v>
      </c>
      <c r="AC129" s="2">
        <f>SUM(AC7:AC128)</f>
        <v>1365878.84</v>
      </c>
      <c r="AD129" s="18">
        <f>IF(AA129=0,0,AC129/AA129)*100</f>
        <v>100</v>
      </c>
      <c r="AE129" s="19">
        <f>SUM(AE7:AE128)</f>
        <v>0</v>
      </c>
      <c r="AF129" s="8">
        <f>IF(AA129=0,0,AE129/AA129)*100</f>
        <v>0</v>
      </c>
    </row>
  </sheetData>
  <sheetProtection formatCells="0" formatColumns="0" formatRows="0" insertColumns="0" insertRows="0" insertHyperlinks="0" deleteColumns="0" deleteRows="0"/>
  <mergeCells count="35">
    <mergeCell ref="A129:F129"/>
    <mergeCell ref="V4:V5"/>
    <mergeCell ref="W4:W5"/>
    <mergeCell ref="X4:X5"/>
    <mergeCell ref="Y4:Y5"/>
    <mergeCell ref="Z4:Z5"/>
    <mergeCell ref="M4:M5"/>
    <mergeCell ref="V2:AF2"/>
    <mergeCell ref="K3:O3"/>
    <mergeCell ref="P3:U3"/>
    <mergeCell ref="V3:Z3"/>
    <mergeCell ref="AA3:AF3"/>
    <mergeCell ref="AC4:AD4"/>
    <mergeCell ref="AE4:AF4"/>
    <mergeCell ref="AA4:AB4"/>
    <mergeCell ref="A1:AF1"/>
    <mergeCell ref="A2:A5"/>
    <mergeCell ref="B2:B5"/>
    <mergeCell ref="C2:C5"/>
    <mergeCell ref="D2:D5"/>
    <mergeCell ref="N4:N5"/>
    <mergeCell ref="O4:O5"/>
    <mergeCell ref="P4:Q4"/>
    <mergeCell ref="R4:S4"/>
    <mergeCell ref="T4:U4"/>
    <mergeCell ref="E2:E5"/>
    <mergeCell ref="F2:F5"/>
    <mergeCell ref="G2:G5"/>
    <mergeCell ref="H2:J3"/>
    <mergeCell ref="K2:U2"/>
    <mergeCell ref="H4:H5"/>
    <mergeCell ref="I4:I5"/>
    <mergeCell ref="J4:J5"/>
    <mergeCell ref="K4:K5"/>
    <mergeCell ref="L4:L5"/>
  </mergeCells>
  <printOptions/>
  <pageMargins left="0" right="0" top="0" bottom="0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ГЕТЬМАНСЬКИЙ Ярослав</dc:creator>
  <cp:keywords/>
  <dc:description/>
  <cp:lastModifiedBy>root</cp:lastModifiedBy>
  <cp:lastPrinted>2014-09-23T08:51:05Z</cp:lastPrinted>
  <dcterms:created xsi:type="dcterms:W3CDTF">2014-07-31T14:07:57Z</dcterms:created>
  <dcterms:modified xsi:type="dcterms:W3CDTF">2020-02-13T15:14:29Z</dcterms:modified>
  <cp:category/>
  <cp:version/>
  <cp:contentType/>
  <cp:contentStatus/>
</cp:coreProperties>
</file>